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codeName="ЭтаКнига" defaultThemeVersion="124226"/>
  <bookViews>
    <workbookView xWindow="120" yWindow="120" windowWidth="13470" windowHeight="7965" activeTab="1"/>
  </bookViews>
  <sheets>
    <sheet name="пр.1 ист" sheetId="2" r:id="rId1"/>
    <sheet name="пр.2 дох." sheetId="5" r:id="rId2"/>
    <sheet name="пр 3 РП" sheetId="6" r:id="rId3"/>
    <sheet name="пр 4 вед " sheetId="13" r:id="rId4"/>
    <sheet name="пр 5 ЦС" sheetId="18" r:id="rId5"/>
    <sheet name="6 МБТ" sheetId="19" r:id="rId6"/>
  </sheets>
  <definedNames>
    <definedName name="_dst108702" localSheetId="1">'пр.2 дох.'!#REF!</definedName>
    <definedName name="_dst108706" localSheetId="1">'пр.2 дох.'!#REF!</definedName>
    <definedName name="_dst108709" localSheetId="1">'пр.2 дох.'!#REF!</definedName>
    <definedName name="_dst108710" localSheetId="1">'пр.2 дох.'!#REF!</definedName>
    <definedName name="_dst108731" localSheetId="1">'пр.2 дох.'!#REF!</definedName>
    <definedName name="_dst108906" localSheetId="1">'пр.2 дох.'!#REF!</definedName>
    <definedName name="_dst123258" localSheetId="1">'пр.2 дох.'!#REF!</definedName>
    <definedName name="_dst123259" localSheetId="1">'пр.2 дох.'!#REF!</definedName>
    <definedName name="_dst217181" localSheetId="1">'пр.2 дох.'!$J$59</definedName>
    <definedName name="_xlnm._FilterDatabase" localSheetId="3" hidden="1">'пр 4 вед '!$A$8:$L$147</definedName>
    <definedName name="_xlnm._FilterDatabase" localSheetId="4" hidden="1">'пр 5 ЦС'!$A$7:$J$167</definedName>
    <definedName name="_xlnm.Print_Titles" localSheetId="3">'пр 4 вед '!$6:$8</definedName>
    <definedName name="_xlnm.Print_Titles" localSheetId="4">'пр 5 ЦС'!$7:$8</definedName>
    <definedName name="_xlnm.Print_Titles" localSheetId="1">'пр.2 дох.'!$7:$8</definedName>
    <definedName name="_xlnm.Print_Area" localSheetId="3">'пр 4 вед '!$A$1:$L$147</definedName>
  </definedNames>
  <calcPr calcId="125725"/>
</workbook>
</file>

<file path=xl/calcChain.xml><?xml version="1.0" encoding="utf-8"?>
<calcChain xmlns="http://schemas.openxmlformats.org/spreadsheetml/2006/main">
  <c r="D9" i="6"/>
  <c r="D10"/>
  <c r="D11"/>
  <c r="D13"/>
  <c r="D14"/>
  <c r="D15"/>
  <c r="D16"/>
  <c r="D18"/>
  <c r="D17" s="1"/>
  <c r="D30" s="1"/>
  <c r="D19"/>
  <c r="D21"/>
  <c r="D22"/>
  <c r="D20" s="1"/>
  <c r="D23"/>
  <c r="D24"/>
  <c r="D25"/>
  <c r="D26"/>
  <c r="D27"/>
  <c r="D28"/>
  <c r="D29"/>
  <c r="I13" i="18"/>
  <c r="I18"/>
  <c r="I23"/>
  <c r="I30"/>
  <c r="I35"/>
  <c r="I40"/>
  <c r="I45"/>
  <c r="I57"/>
  <c r="I59"/>
  <c r="I61"/>
  <c r="I66"/>
  <c r="I71"/>
  <c r="I77"/>
  <c r="I82"/>
  <c r="I87"/>
  <c r="I92"/>
  <c r="I95"/>
  <c r="J95" s="1"/>
  <c r="I100"/>
  <c r="I103"/>
  <c r="I108"/>
  <c r="I110"/>
  <c r="I117"/>
  <c r="I120"/>
  <c r="I124"/>
  <c r="I129"/>
  <c r="I132"/>
  <c r="I135"/>
  <c r="I137"/>
  <c r="I142"/>
  <c r="I147"/>
  <c r="I152"/>
  <c r="I154"/>
  <c r="I156"/>
  <c r="I161"/>
  <c r="I164"/>
  <c r="H11" i="19"/>
  <c r="H12"/>
  <c r="H13"/>
  <c r="H14"/>
  <c r="H15"/>
  <c r="H16"/>
  <c r="H10"/>
  <c r="F16"/>
  <c r="G16"/>
  <c r="E16"/>
  <c r="G123" i="18"/>
  <c r="G122" s="1"/>
  <c r="H123"/>
  <c r="H122" s="1"/>
  <c r="H128"/>
  <c r="G131"/>
  <c r="G130" s="1"/>
  <c r="H131"/>
  <c r="H130" s="1"/>
  <c r="G99"/>
  <c r="H99"/>
  <c r="I99" s="1"/>
  <c r="G91"/>
  <c r="G90" s="1"/>
  <c r="G94" s="1"/>
  <c r="G93" s="1"/>
  <c r="G97" s="1"/>
  <c r="G96" s="1"/>
  <c r="H91"/>
  <c r="H90" s="1"/>
  <c r="H94" s="1"/>
  <c r="H93" s="1"/>
  <c r="H97" s="1"/>
  <c r="H96" s="1"/>
  <c r="G86"/>
  <c r="G85" s="1"/>
  <c r="G89" s="1"/>
  <c r="G88" s="1"/>
  <c r="I88" s="1"/>
  <c r="H86"/>
  <c r="H85" s="1"/>
  <c r="H89" s="1"/>
  <c r="H88" s="1"/>
  <c r="G83"/>
  <c r="G84" s="1"/>
  <c r="H83"/>
  <c r="H84" s="1"/>
  <c r="G80"/>
  <c r="I80" s="1"/>
  <c r="G81"/>
  <c r="H81"/>
  <c r="H80" s="1"/>
  <c r="F99"/>
  <c r="G44"/>
  <c r="G43" s="1"/>
  <c r="H44"/>
  <c r="H43" s="1"/>
  <c r="G39"/>
  <c r="G38" s="1"/>
  <c r="G42" s="1"/>
  <c r="G41" s="1"/>
  <c r="H39"/>
  <c r="H38" s="1"/>
  <c r="H42" s="1"/>
  <c r="H41" s="1"/>
  <c r="G34"/>
  <c r="G37" s="1"/>
  <c r="G36" s="1"/>
  <c r="H34"/>
  <c r="H33" s="1"/>
  <c r="G29"/>
  <c r="G28" s="1"/>
  <c r="G32" s="1"/>
  <c r="G31" s="1"/>
  <c r="H29"/>
  <c r="H28" s="1"/>
  <c r="H32" s="1"/>
  <c r="H31" s="1"/>
  <c r="I123" l="1"/>
  <c r="I43"/>
  <c r="I44"/>
  <c r="I31"/>
  <c r="I41"/>
  <c r="I84"/>
  <c r="I96"/>
  <c r="I122"/>
  <c r="I130"/>
  <c r="I131"/>
  <c r="I91"/>
  <c r="I83"/>
  <c r="I32"/>
  <c r="I29"/>
  <c r="I97"/>
  <c r="I93"/>
  <c r="I89"/>
  <c r="I85"/>
  <c r="I81"/>
  <c r="I42"/>
  <c r="I38"/>
  <c r="I34"/>
  <c r="H127"/>
  <c r="I28"/>
  <c r="I94"/>
  <c r="I90"/>
  <c r="I86"/>
  <c r="I39"/>
  <c r="G126"/>
  <c r="G125" s="1"/>
  <c r="G33"/>
  <c r="I33" s="1"/>
  <c r="H37"/>
  <c r="G120"/>
  <c r="H120"/>
  <c r="F119"/>
  <c r="F118" s="1"/>
  <c r="F12"/>
  <c r="F11" s="1"/>
  <c r="F17"/>
  <c r="F16" s="1"/>
  <c r="F20" s="1"/>
  <c r="F19" s="1"/>
  <c r="F22"/>
  <c r="F21" s="1"/>
  <c r="F25" s="1"/>
  <c r="F29"/>
  <c r="F28" s="1"/>
  <c r="F32" s="1"/>
  <c r="F31" s="1"/>
  <c r="F34"/>
  <c r="F33" s="1"/>
  <c r="F39"/>
  <c r="F38" s="1"/>
  <c r="F42" s="1"/>
  <c r="F41" s="1"/>
  <c r="F44"/>
  <c r="F43" s="1"/>
  <c r="F47" s="1"/>
  <c r="F46" s="1"/>
  <c r="F49"/>
  <c r="F51"/>
  <c r="F56"/>
  <c r="F58"/>
  <c r="F60"/>
  <c r="F65"/>
  <c r="F64" s="1"/>
  <c r="F68" s="1"/>
  <c r="F67" s="1"/>
  <c r="F70"/>
  <c r="F69" s="1"/>
  <c r="F73" s="1"/>
  <c r="F72" s="1"/>
  <c r="F76"/>
  <c r="F75" s="1"/>
  <c r="F81"/>
  <c r="F80" s="1"/>
  <c r="F83"/>
  <c r="F84" s="1"/>
  <c r="F86"/>
  <c r="F85" s="1"/>
  <c r="F89" s="1"/>
  <c r="F88" s="1"/>
  <c r="F91"/>
  <c r="F90" s="1"/>
  <c r="F94" s="1"/>
  <c r="F93" s="1"/>
  <c r="F97" s="1"/>
  <c r="F96" s="1"/>
  <c r="F102"/>
  <c r="F101" s="1"/>
  <c r="F98" s="1"/>
  <c r="F107"/>
  <c r="F109"/>
  <c r="F116"/>
  <c r="F123"/>
  <c r="F122" s="1"/>
  <c r="F128"/>
  <c r="F131"/>
  <c r="F134"/>
  <c r="F136"/>
  <c r="F141"/>
  <c r="F143" s="1"/>
  <c r="F146"/>
  <c r="F145" s="1"/>
  <c r="F149" s="1"/>
  <c r="F151"/>
  <c r="F153"/>
  <c r="F155"/>
  <c r="F160"/>
  <c r="F159" s="1"/>
  <c r="F163"/>
  <c r="F162" s="1"/>
  <c r="B64"/>
  <c r="J44" i="13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5"/>
  <c r="J66"/>
  <c r="J67"/>
  <c r="J68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7"/>
  <c r="J108"/>
  <c r="J109"/>
  <c r="J110"/>
  <c r="J111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9"/>
  <c r="H36" i="18" l="1"/>
  <c r="I36" s="1"/>
  <c r="I37"/>
  <c r="F127"/>
  <c r="F115"/>
  <c r="F114"/>
  <c r="F105"/>
  <c r="F104" s="1"/>
  <c r="F140"/>
  <c r="F144" s="1"/>
  <c r="F150"/>
  <c r="F157" s="1"/>
  <c r="F158" s="1"/>
  <c r="F48"/>
  <c r="F133"/>
  <c r="F165"/>
  <c r="F166" s="1"/>
  <c r="F106"/>
  <c r="F112" s="1"/>
  <c r="F111" s="1"/>
  <c r="F55"/>
  <c r="F63" s="1"/>
  <c r="F62" s="1"/>
  <c r="F79"/>
  <c r="F78" s="1"/>
  <c r="F24"/>
  <c r="F15"/>
  <c r="F14" s="1"/>
  <c r="F10"/>
  <c r="F9" s="1"/>
  <c r="F125"/>
  <c r="F130"/>
  <c r="F37"/>
  <c r="F36" s="1"/>
  <c r="F148"/>
  <c r="F139"/>
  <c r="F138" s="1"/>
  <c r="H68" i="13"/>
  <c r="I75"/>
  <c r="H75"/>
  <c r="G75"/>
  <c r="G74" s="1"/>
  <c r="I74"/>
  <c r="H74"/>
  <c r="H87"/>
  <c r="I87"/>
  <c r="G87"/>
  <c r="L76" i="5"/>
  <c r="M76"/>
  <c r="L39"/>
  <c r="M39"/>
  <c r="K39"/>
  <c r="K76" s="1"/>
  <c r="G12" i="6"/>
  <c r="F121" i="18" l="1"/>
  <c r="F113" s="1"/>
  <c r="F126"/>
  <c r="F74"/>
  <c r="F54"/>
  <c r="F53" s="1"/>
  <c r="F27"/>
  <c r="H134" i="13"/>
  <c r="H133" s="1"/>
  <c r="I134"/>
  <c r="I133" s="1"/>
  <c r="H72"/>
  <c r="I72"/>
  <c r="H70"/>
  <c r="I70"/>
  <c r="I27"/>
  <c r="I26" s="1"/>
  <c r="H24"/>
  <c r="H23" s="1"/>
  <c r="I24"/>
  <c r="I23" s="1"/>
  <c r="F26" i="18" l="1"/>
  <c r="F167" s="1"/>
  <c r="I69" i="13"/>
  <c r="H69"/>
  <c r="H17"/>
  <c r="I17"/>
  <c r="H15"/>
  <c r="H14" s="1"/>
  <c r="I15"/>
  <c r="I14" s="1"/>
  <c r="G17"/>
  <c r="G36"/>
  <c r="G24"/>
  <c r="G23" s="1"/>
  <c r="G27"/>
  <c r="G26" s="1"/>
  <c r="G29"/>
  <c r="G32"/>
  <c r="G34"/>
  <c r="G39"/>
  <c r="G38" s="1"/>
  <c r="G42"/>
  <c r="G41" s="1"/>
  <c r="G48"/>
  <c r="G47" s="1"/>
  <c r="G54"/>
  <c r="G53" s="1"/>
  <c r="G52" s="1"/>
  <c r="G51" s="1"/>
  <c r="G50" s="1"/>
  <c r="G61"/>
  <c r="G63"/>
  <c r="G70"/>
  <c r="G72"/>
  <c r="G78"/>
  <c r="G77" s="1"/>
  <c r="G84"/>
  <c r="G83" s="1"/>
  <c r="G89"/>
  <c r="G88" s="1"/>
  <c r="G92"/>
  <c r="G91" s="1"/>
  <c r="G95"/>
  <c r="G94" s="1"/>
  <c r="G102"/>
  <c r="G101" s="1"/>
  <c r="G105"/>
  <c r="G107"/>
  <c r="G110"/>
  <c r="G112"/>
  <c r="G118"/>
  <c r="G117" s="1"/>
  <c r="G120"/>
  <c r="G124"/>
  <c r="G123" s="1"/>
  <c r="G125"/>
  <c r="G127"/>
  <c r="G134"/>
  <c r="G133" s="1"/>
  <c r="G137"/>
  <c r="G136" s="1"/>
  <c r="G140"/>
  <c r="G139" s="1"/>
  <c r="G145"/>
  <c r="G144" s="1"/>
  <c r="G143" s="1"/>
  <c r="G86" l="1"/>
  <c r="G132"/>
  <c r="G131" s="1"/>
  <c r="G130" s="1"/>
  <c r="G129" s="1"/>
  <c r="G69"/>
  <c r="G68" s="1"/>
  <c r="G67" s="1"/>
  <c r="G66" s="1"/>
  <c r="G60"/>
  <c r="G58" s="1"/>
  <c r="G57" s="1"/>
  <c r="G56" s="1"/>
  <c r="G109"/>
  <c r="G122"/>
  <c r="G116" s="1"/>
  <c r="G115" s="1"/>
  <c r="G114" s="1"/>
  <c r="G31"/>
  <c r="G22" s="1"/>
  <c r="G21" s="1"/>
  <c r="G20" s="1"/>
  <c r="G142"/>
  <c r="G104"/>
  <c r="G100" s="1"/>
  <c r="G80"/>
  <c r="G82"/>
  <c r="G81" s="1"/>
  <c r="G45"/>
  <c r="G44" s="1"/>
  <c r="G46"/>
  <c r="G15"/>
  <c r="G14" s="1"/>
  <c r="G59" l="1"/>
  <c r="G99"/>
  <c r="G98" s="1"/>
  <c r="G97" s="1"/>
  <c r="G65"/>
  <c r="G18" l="1"/>
  <c r="G13" s="1"/>
  <c r="G12" l="1"/>
  <c r="G11" s="1"/>
  <c r="G10" s="1"/>
  <c r="G147" s="1"/>
  <c r="M66" i="5"/>
  <c r="M65" s="1"/>
  <c r="L67"/>
  <c r="L66" s="1"/>
  <c r="L65" s="1"/>
  <c r="M67"/>
  <c r="L63"/>
  <c r="M63"/>
  <c r="L61"/>
  <c r="L60" s="1"/>
  <c r="M61"/>
  <c r="M60" s="1"/>
  <c r="N60" s="1"/>
  <c r="L44"/>
  <c r="M44"/>
  <c r="L42"/>
  <c r="M42"/>
  <c r="M41" s="1"/>
  <c r="L37"/>
  <c r="L36" s="1"/>
  <c r="L35" s="1"/>
  <c r="M37"/>
  <c r="M36" s="1"/>
  <c r="L29"/>
  <c r="M29"/>
  <c r="L27"/>
  <c r="M27"/>
  <c r="L24"/>
  <c r="M24"/>
  <c r="L21"/>
  <c r="L20" s="1"/>
  <c r="M21"/>
  <c r="M20" s="1"/>
  <c r="L15"/>
  <c r="L14" s="1"/>
  <c r="M15"/>
  <c r="M14" s="1"/>
  <c r="L12"/>
  <c r="L11" s="1"/>
  <c r="M12"/>
  <c r="N12" s="1"/>
  <c r="N16"/>
  <c r="N17"/>
  <c r="N18"/>
  <c r="N19"/>
  <c r="N25"/>
  <c r="N28"/>
  <c r="N30"/>
  <c r="N34"/>
  <c r="N37"/>
  <c r="N38"/>
  <c r="N43"/>
  <c r="N45"/>
  <c r="N49"/>
  <c r="N51"/>
  <c r="N52"/>
  <c r="N53"/>
  <c r="N54"/>
  <c r="N55"/>
  <c r="N56"/>
  <c r="N57"/>
  <c r="N58"/>
  <c r="N62"/>
  <c r="N64"/>
  <c r="N68"/>
  <c r="N69"/>
  <c r="N70"/>
  <c r="N71"/>
  <c r="N72"/>
  <c r="N73"/>
  <c r="N74"/>
  <c r="N75"/>
  <c r="N13"/>
  <c r="K44"/>
  <c r="K41" s="1"/>
  <c r="K12"/>
  <c r="K11" s="1"/>
  <c r="K15"/>
  <c r="K14" s="1"/>
  <c r="K21"/>
  <c r="K20" s="1"/>
  <c r="K24"/>
  <c r="K26"/>
  <c r="K27"/>
  <c r="K29"/>
  <c r="K32"/>
  <c r="K31" s="1"/>
  <c r="K33"/>
  <c r="K37"/>
  <c r="K36" s="1"/>
  <c r="K35" s="1"/>
  <c r="K42"/>
  <c r="K47"/>
  <c r="K46" s="1"/>
  <c r="K48"/>
  <c r="K50"/>
  <c r="K61"/>
  <c r="K60" s="1"/>
  <c r="K63"/>
  <c r="K67"/>
  <c r="K66" s="1"/>
  <c r="K65" s="1"/>
  <c r="G18" i="18"/>
  <c r="G129"/>
  <c r="G128" s="1"/>
  <c r="I128" s="1"/>
  <c r="H28" i="13"/>
  <c r="J40" i="18"/>
  <c r="J66"/>
  <c r="H65"/>
  <c r="G65"/>
  <c r="G64" s="1"/>
  <c r="G68" s="1"/>
  <c r="G67" s="1"/>
  <c r="H64" l="1"/>
  <c r="I64" s="1"/>
  <c r="I65"/>
  <c r="N63" i="5"/>
  <c r="N61"/>
  <c r="M11"/>
  <c r="N11" s="1"/>
  <c r="M26"/>
  <c r="N36"/>
  <c r="K59"/>
  <c r="K40" s="1"/>
  <c r="K23"/>
  <c r="G9" i="13"/>
  <c r="H27"/>
  <c r="H26" s="1"/>
  <c r="K17" i="2"/>
  <c r="K16" s="1"/>
  <c r="K15" s="1"/>
  <c r="K14" s="1"/>
  <c r="L59" i="5"/>
  <c r="M59"/>
  <c r="L41"/>
  <c r="M35"/>
  <c r="N35" s="1"/>
  <c r="L26"/>
  <c r="L23" s="1"/>
  <c r="N27"/>
  <c r="M23"/>
  <c r="K10"/>
  <c r="I105" i="13"/>
  <c r="H105"/>
  <c r="I92"/>
  <c r="H92"/>
  <c r="H91" s="1"/>
  <c r="J27" i="18"/>
  <c r="G57"/>
  <c r="J57" s="1"/>
  <c r="J50"/>
  <c r="K71" i="13"/>
  <c r="G13" i="18"/>
  <c r="G12" s="1"/>
  <c r="G11" s="1"/>
  <c r="J18"/>
  <c r="F14" i="19"/>
  <c r="I120" i="13"/>
  <c r="H120"/>
  <c r="H124"/>
  <c r="K35"/>
  <c r="K33"/>
  <c r="J52" i="18"/>
  <c r="H51"/>
  <c r="G51"/>
  <c r="H49"/>
  <c r="H22"/>
  <c r="G22"/>
  <c r="G21" s="1"/>
  <c r="I140" i="13"/>
  <c r="H140"/>
  <c r="H139" s="1"/>
  <c r="K73"/>
  <c r="B162" i="18"/>
  <c r="J61"/>
  <c r="H60"/>
  <c r="I60" s="1"/>
  <c r="G60"/>
  <c r="J59"/>
  <c r="H58"/>
  <c r="G58"/>
  <c r="H56"/>
  <c r="B69"/>
  <c r="J45"/>
  <c r="I34" i="13"/>
  <c r="G38" i="6"/>
  <c r="F38"/>
  <c r="G153" i="18"/>
  <c r="M48" i="5"/>
  <c r="N48" s="1"/>
  <c r="L48"/>
  <c r="L50"/>
  <c r="M50"/>
  <c r="J51"/>
  <c r="J52"/>
  <c r="N44"/>
  <c r="N42"/>
  <c r="K19" i="13"/>
  <c r="K30"/>
  <c r="K37"/>
  <c r="K40"/>
  <c r="K43"/>
  <c r="K49"/>
  <c r="K55"/>
  <c r="K62"/>
  <c r="K64"/>
  <c r="K79"/>
  <c r="K85"/>
  <c r="K90"/>
  <c r="K96"/>
  <c r="K103"/>
  <c r="K108"/>
  <c r="K111"/>
  <c r="K113"/>
  <c r="K119"/>
  <c r="K126"/>
  <c r="K128"/>
  <c r="K135"/>
  <c r="K146"/>
  <c r="B80"/>
  <c r="J147" i="18"/>
  <c r="G141"/>
  <c r="G140" s="1"/>
  <c r="G144" s="1"/>
  <c r="H141"/>
  <c r="G146"/>
  <c r="G145" s="1"/>
  <c r="H146"/>
  <c r="H13"/>
  <c r="H12" s="1"/>
  <c r="H17"/>
  <c r="H70"/>
  <c r="H77"/>
  <c r="H76" s="1"/>
  <c r="H107"/>
  <c r="I107" s="1"/>
  <c r="H119"/>
  <c r="H126"/>
  <c r="I126" s="1"/>
  <c r="H134"/>
  <c r="H136"/>
  <c r="H153"/>
  <c r="I153" s="1"/>
  <c r="H155"/>
  <c r="H160"/>
  <c r="H163"/>
  <c r="B44" i="13"/>
  <c r="I145"/>
  <c r="I137"/>
  <c r="I127"/>
  <c r="I125"/>
  <c r="I123"/>
  <c r="I118"/>
  <c r="I112"/>
  <c r="I110"/>
  <c r="I107"/>
  <c r="I102"/>
  <c r="I95"/>
  <c r="I89"/>
  <c r="I84"/>
  <c r="I78"/>
  <c r="I63"/>
  <c r="I61"/>
  <c r="I54"/>
  <c r="I48"/>
  <c r="I42"/>
  <c r="I39"/>
  <c r="I36"/>
  <c r="I32"/>
  <c r="H151" i="18"/>
  <c r="I151" s="1"/>
  <c r="I29" i="13"/>
  <c r="I18"/>
  <c r="I13" s="1"/>
  <c r="B97"/>
  <c r="B98"/>
  <c r="B114"/>
  <c r="F11" i="19"/>
  <c r="G116" i="18"/>
  <c r="G114" s="1"/>
  <c r="G77"/>
  <c r="G76" s="1"/>
  <c r="G75" s="1"/>
  <c r="H89" i="13"/>
  <c r="H88" s="1"/>
  <c r="H29"/>
  <c r="J54" i="5"/>
  <c r="F12" i="19"/>
  <c r="G70" i="18"/>
  <c r="G69" s="1"/>
  <c r="G73" s="1"/>
  <c r="G72" s="1"/>
  <c r="G127"/>
  <c r="J135"/>
  <c r="G136"/>
  <c r="G163"/>
  <c r="G162" s="1"/>
  <c r="G160"/>
  <c r="G159" s="1"/>
  <c r="G155"/>
  <c r="G119"/>
  <c r="G118" s="1"/>
  <c r="G109"/>
  <c r="G107"/>
  <c r="G102"/>
  <c r="G101" s="1"/>
  <c r="G98" s="1"/>
  <c r="H34" i="13"/>
  <c r="H95"/>
  <c r="H94" s="1"/>
  <c r="H42"/>
  <c r="H41" s="1"/>
  <c r="J34" i="5"/>
  <c r="H118" i="13"/>
  <c r="H127"/>
  <c r="H78"/>
  <c r="H77" s="1"/>
  <c r="H84"/>
  <c r="H83" s="1"/>
  <c r="H18"/>
  <c r="H36"/>
  <c r="H39"/>
  <c r="H38" s="1"/>
  <c r="H48"/>
  <c r="H47" s="1"/>
  <c r="H54"/>
  <c r="H53" s="1"/>
  <c r="H61"/>
  <c r="H63"/>
  <c r="H102"/>
  <c r="H101" s="1"/>
  <c r="H107"/>
  <c r="H110"/>
  <c r="H112"/>
  <c r="H125"/>
  <c r="L33" i="5"/>
  <c r="L32" s="1"/>
  <c r="H145" i="13"/>
  <c r="H144" s="1"/>
  <c r="H143" s="1"/>
  <c r="M33" i="5"/>
  <c r="N24"/>
  <c r="B130" i="13"/>
  <c r="B129"/>
  <c r="B65"/>
  <c r="B57"/>
  <c r="B56"/>
  <c r="B50"/>
  <c r="B20"/>
  <c r="B11"/>
  <c r="B10"/>
  <c r="G151" i="18"/>
  <c r="J71"/>
  <c r="G134"/>
  <c r="J161"/>
  <c r="J110"/>
  <c r="J103"/>
  <c r="J108"/>
  <c r="J164"/>
  <c r="J156"/>
  <c r="H109"/>
  <c r="J152"/>
  <c r="J137"/>
  <c r="J142"/>
  <c r="H102"/>
  <c r="J92"/>
  <c r="J87"/>
  <c r="J154"/>
  <c r="H162" l="1"/>
  <c r="I162" s="1"/>
  <c r="I163"/>
  <c r="I127"/>
  <c r="H69"/>
  <c r="I70"/>
  <c r="I109"/>
  <c r="I155"/>
  <c r="H68"/>
  <c r="H11"/>
  <c r="I11" s="1"/>
  <c r="I12"/>
  <c r="H118"/>
  <c r="I118" s="1"/>
  <c r="I119"/>
  <c r="H16"/>
  <c r="H143"/>
  <c r="I141"/>
  <c r="H21"/>
  <c r="I21" s="1"/>
  <c r="I22"/>
  <c r="H101"/>
  <c r="I102"/>
  <c r="H159"/>
  <c r="I159" s="1"/>
  <c r="I160"/>
  <c r="H75"/>
  <c r="I75" s="1"/>
  <c r="I76"/>
  <c r="H145"/>
  <c r="I146"/>
  <c r="I136"/>
  <c r="I134"/>
  <c r="I58"/>
  <c r="H79"/>
  <c r="G79"/>
  <c r="G78" s="1"/>
  <c r="G105"/>
  <c r="G104" s="1"/>
  <c r="H105"/>
  <c r="L40" i="5"/>
  <c r="N50"/>
  <c r="M32"/>
  <c r="N33"/>
  <c r="H117" i="13"/>
  <c r="H67"/>
  <c r="H66" s="1"/>
  <c r="K28"/>
  <c r="K63"/>
  <c r="K29"/>
  <c r="I41"/>
  <c r="K42"/>
  <c r="I83"/>
  <c r="K84"/>
  <c r="I12"/>
  <c r="I38"/>
  <c r="K39"/>
  <c r="I101"/>
  <c r="K102"/>
  <c r="I117"/>
  <c r="K118"/>
  <c r="I136"/>
  <c r="I91"/>
  <c r="I53"/>
  <c r="K54"/>
  <c r="I88"/>
  <c r="K89"/>
  <c r="K18"/>
  <c r="K61"/>
  <c r="K36"/>
  <c r="K112"/>
  <c r="K127"/>
  <c r="K72"/>
  <c r="I94"/>
  <c r="K95"/>
  <c r="I104"/>
  <c r="K107"/>
  <c r="I47"/>
  <c r="K48"/>
  <c r="I77"/>
  <c r="I68" s="1"/>
  <c r="K78"/>
  <c r="I144"/>
  <c r="K145"/>
  <c r="I139"/>
  <c r="H123"/>
  <c r="K124"/>
  <c r="K134"/>
  <c r="K110"/>
  <c r="K125"/>
  <c r="K34"/>
  <c r="K27"/>
  <c r="H13"/>
  <c r="H12" s="1"/>
  <c r="H11" s="1"/>
  <c r="N59" i="5"/>
  <c r="N20"/>
  <c r="N21"/>
  <c r="N67"/>
  <c r="N26"/>
  <c r="N29"/>
  <c r="N14"/>
  <c r="N15"/>
  <c r="K13" i="2"/>
  <c r="K12" s="1"/>
  <c r="K11" s="1"/>
  <c r="K10" s="1"/>
  <c r="K18" s="1"/>
  <c r="K9" s="1"/>
  <c r="H104" i="13"/>
  <c r="H116" i="18"/>
  <c r="H106"/>
  <c r="H139"/>
  <c r="G49"/>
  <c r="G48" s="1"/>
  <c r="J35"/>
  <c r="G56"/>
  <c r="G55" s="1"/>
  <c r="G63" s="1"/>
  <c r="G62" s="1"/>
  <c r="G139"/>
  <c r="G138" s="1"/>
  <c r="H48"/>
  <c r="H137" i="13"/>
  <c r="H109"/>
  <c r="I109"/>
  <c r="H32"/>
  <c r="H31" s="1"/>
  <c r="H22" s="1"/>
  <c r="G17" i="18"/>
  <c r="G16" s="1"/>
  <c r="G10" s="1"/>
  <c r="H133"/>
  <c r="H140"/>
  <c r="H55"/>
  <c r="K138" i="13"/>
  <c r="N41" i="5"/>
  <c r="G106" i="18"/>
  <c r="G112" s="1"/>
  <c r="G111" s="1"/>
  <c r="L31" i="5"/>
  <c r="L10" s="1"/>
  <c r="H150" i="18"/>
  <c r="G150"/>
  <c r="G157" s="1"/>
  <c r="G158" s="1"/>
  <c r="N23" i="5"/>
  <c r="I122" i="13"/>
  <c r="I116" s="1"/>
  <c r="I115" s="1"/>
  <c r="I114" s="1"/>
  <c r="G133" i="18"/>
  <c r="G121" s="1"/>
  <c r="G113" s="1"/>
  <c r="H47"/>
  <c r="G47"/>
  <c r="G46" s="1"/>
  <c r="G149"/>
  <c r="G148"/>
  <c r="G165"/>
  <c r="G166" s="1"/>
  <c r="G143"/>
  <c r="I31" i="13"/>
  <c r="H82"/>
  <c r="H81" s="1"/>
  <c r="H80"/>
  <c r="E19" i="6" s="1"/>
  <c r="H45" i="13"/>
  <c r="H46"/>
  <c r="I60"/>
  <c r="H60"/>
  <c r="H52"/>
  <c r="J124" i="18"/>
  <c r="M47" i="5"/>
  <c r="L47"/>
  <c r="L46" s="1"/>
  <c r="G15" i="18"/>
  <c r="G14" s="1"/>
  <c r="G115"/>
  <c r="H125"/>
  <c r="I125" s="1"/>
  <c r="H165" l="1"/>
  <c r="I165" s="1"/>
  <c r="I133"/>
  <c r="H25"/>
  <c r="H10"/>
  <c r="I10" s="1"/>
  <c r="I56"/>
  <c r="H138"/>
  <c r="I138" s="1"/>
  <c r="I139"/>
  <c r="H24"/>
  <c r="I25"/>
  <c r="H46"/>
  <c r="I46" s="1"/>
  <c r="I47"/>
  <c r="H144"/>
  <c r="I144" s="1"/>
  <c r="I140"/>
  <c r="H121"/>
  <c r="I121" s="1"/>
  <c r="I145"/>
  <c r="H20"/>
  <c r="I16"/>
  <c r="H63"/>
  <c r="I55"/>
  <c r="H114"/>
  <c r="I116"/>
  <c r="H149"/>
  <c r="I149" s="1"/>
  <c r="I17"/>
  <c r="H78"/>
  <c r="I78" s="1"/>
  <c r="I79"/>
  <c r="H67"/>
  <c r="I67" s="1"/>
  <c r="I68"/>
  <c r="H73"/>
  <c r="I69"/>
  <c r="H157"/>
  <c r="I150"/>
  <c r="H112"/>
  <c r="I106"/>
  <c r="H104"/>
  <c r="I104" s="1"/>
  <c r="I105"/>
  <c r="H98"/>
  <c r="I98" s="1"/>
  <c r="I101"/>
  <c r="H15"/>
  <c r="H148"/>
  <c r="I148" s="1"/>
  <c r="I143"/>
  <c r="G74"/>
  <c r="G27"/>
  <c r="H27"/>
  <c r="G54"/>
  <c r="G53" s="1"/>
  <c r="H54"/>
  <c r="H53" s="1"/>
  <c r="G25"/>
  <c r="G24" s="1"/>
  <c r="H86" i="13"/>
  <c r="E22" i="6"/>
  <c r="E20" s="1"/>
  <c r="M31" i="5"/>
  <c r="N32"/>
  <c r="M46"/>
  <c r="N47"/>
  <c r="K144" i="13"/>
  <c r="I143"/>
  <c r="I132"/>
  <c r="I131" s="1"/>
  <c r="I130" s="1"/>
  <c r="I129" s="1"/>
  <c r="H100"/>
  <c r="H99" s="1"/>
  <c r="K101"/>
  <c r="I100"/>
  <c r="K88"/>
  <c r="I86"/>
  <c r="K38"/>
  <c r="H65"/>
  <c r="I80"/>
  <c r="K77"/>
  <c r="I67"/>
  <c r="I66" s="1"/>
  <c r="I22"/>
  <c r="I82"/>
  <c r="I81" s="1"/>
  <c r="K31"/>
  <c r="I46"/>
  <c r="H21"/>
  <c r="H20" s="1"/>
  <c r="K13"/>
  <c r="H122"/>
  <c r="K123"/>
  <c r="K41"/>
  <c r="K69"/>
  <c r="K109"/>
  <c r="I11"/>
  <c r="F10" i="6" s="1"/>
  <c r="I58" i="13"/>
  <c r="I57" s="1"/>
  <c r="K60"/>
  <c r="I52"/>
  <c r="K53"/>
  <c r="K94"/>
  <c r="K70"/>
  <c r="K47"/>
  <c r="K137"/>
  <c r="K32"/>
  <c r="K104"/>
  <c r="I45"/>
  <c r="K133"/>
  <c r="K26"/>
  <c r="N65" i="5"/>
  <c r="N66"/>
  <c r="H115" i="18"/>
  <c r="I115" s="1"/>
  <c r="G20"/>
  <c r="G19" s="1"/>
  <c r="H136" i="13"/>
  <c r="H132" s="1"/>
  <c r="G9" i="18"/>
  <c r="H142" i="13"/>
  <c r="E29" i="6"/>
  <c r="E28" s="1"/>
  <c r="K83" i="13"/>
  <c r="H44"/>
  <c r="I59"/>
  <c r="H58"/>
  <c r="H57" s="1"/>
  <c r="H59"/>
  <c r="H51"/>
  <c r="E10" i="6"/>
  <c r="H74" i="18" l="1"/>
  <c r="I74" s="1"/>
  <c r="H166"/>
  <c r="I166" s="1"/>
  <c r="H9"/>
  <c r="H14"/>
  <c r="I14" s="1"/>
  <c r="I15"/>
  <c r="H158"/>
  <c r="I158" s="1"/>
  <c r="I157"/>
  <c r="I114"/>
  <c r="H113"/>
  <c r="I113" s="1"/>
  <c r="H19"/>
  <c r="I19" s="1"/>
  <c r="I20"/>
  <c r="I9"/>
  <c r="H111"/>
  <c r="I111" s="1"/>
  <c r="I112"/>
  <c r="H72"/>
  <c r="I72" s="1"/>
  <c r="I73"/>
  <c r="H62"/>
  <c r="I62" s="1"/>
  <c r="I63"/>
  <c r="I27"/>
  <c r="I24"/>
  <c r="G10" i="6"/>
  <c r="N31" i="5"/>
  <c r="M10"/>
  <c r="N46"/>
  <c r="M40"/>
  <c r="K122" i="13"/>
  <c r="H116"/>
  <c r="H115" s="1"/>
  <c r="H114" s="1"/>
  <c r="E25" i="6" s="1"/>
  <c r="K136" i="13"/>
  <c r="H131"/>
  <c r="H130" s="1"/>
  <c r="H129" s="1"/>
  <c r="F19" i="6"/>
  <c r="G19" s="1"/>
  <c r="K82" i="13"/>
  <c r="I65"/>
  <c r="I21"/>
  <c r="I20" s="1"/>
  <c r="K11"/>
  <c r="K68"/>
  <c r="K46"/>
  <c r="K12"/>
  <c r="K59"/>
  <c r="F22" i="6"/>
  <c r="I44" i="13"/>
  <c r="K45"/>
  <c r="I51"/>
  <c r="K52"/>
  <c r="I99"/>
  <c r="K100"/>
  <c r="K58"/>
  <c r="I142"/>
  <c r="F29" i="6"/>
  <c r="N40" i="5"/>
  <c r="E18" i="6"/>
  <c r="E17" s="1"/>
  <c r="J74" i="18"/>
  <c r="G26"/>
  <c r="G167" s="1"/>
  <c r="E21" i="6"/>
  <c r="G21" s="1"/>
  <c r="E13"/>
  <c r="K80" i="13"/>
  <c r="H98"/>
  <c r="K81"/>
  <c r="H56"/>
  <c r="E16" i="6"/>
  <c r="E15" s="1"/>
  <c r="I56" i="13"/>
  <c r="F16" i="6"/>
  <c r="H50" i="13"/>
  <c r="K22"/>
  <c r="H26" i="18" l="1"/>
  <c r="H167" s="1"/>
  <c r="F15" i="6"/>
  <c r="G15" s="1"/>
  <c r="G16"/>
  <c r="F28"/>
  <c r="G28" s="1"/>
  <c r="G29"/>
  <c r="F20"/>
  <c r="G20" s="1"/>
  <c r="G22"/>
  <c r="K116" i="13"/>
  <c r="N10" i="5"/>
  <c r="K57" i="13"/>
  <c r="K143"/>
  <c r="K56"/>
  <c r="K132"/>
  <c r="I98"/>
  <c r="K99"/>
  <c r="F13" i="6"/>
  <c r="G13" s="1"/>
  <c r="K67" i="13"/>
  <c r="K87"/>
  <c r="K142"/>
  <c r="F27" i="6"/>
  <c r="I50" i="13"/>
  <c r="K51"/>
  <c r="K115"/>
  <c r="H10"/>
  <c r="K21"/>
  <c r="N39" i="5"/>
  <c r="H97" i="13"/>
  <c r="E11" i="6"/>
  <c r="L13" i="2"/>
  <c r="L12" s="1"/>
  <c r="L11" s="1"/>
  <c r="L10" s="1"/>
  <c r="E24" i="6"/>
  <c r="E23" s="1"/>
  <c r="E14"/>
  <c r="I167" i="18" l="1"/>
  <c r="J167" s="1"/>
  <c r="I26"/>
  <c r="F26" i="6"/>
  <c r="H147" i="13"/>
  <c r="F14" i="6"/>
  <c r="G14" s="1"/>
  <c r="F18"/>
  <c r="K44" i="13"/>
  <c r="K131"/>
  <c r="I97"/>
  <c r="F24" i="6"/>
  <c r="G24" s="1"/>
  <c r="F25"/>
  <c r="G25" s="1"/>
  <c r="F11"/>
  <c r="G11" s="1"/>
  <c r="I10" i="13"/>
  <c r="N76" i="5"/>
  <c r="E9" i="6"/>
  <c r="F17" l="1"/>
  <c r="G17" s="1"/>
  <c r="G18"/>
  <c r="I147" i="13"/>
  <c r="K50"/>
  <c r="K66"/>
  <c r="I9"/>
  <c r="K98"/>
  <c r="F23" i="6"/>
  <c r="G23" s="1"/>
  <c r="K86" i="13"/>
  <c r="F9" i="6"/>
  <c r="K114" i="13"/>
  <c r="K65"/>
  <c r="K97"/>
  <c r="K20"/>
  <c r="M13" i="2"/>
  <c r="E27" i="6"/>
  <c r="E26" l="1"/>
  <c r="G27"/>
  <c r="F30"/>
  <c r="G9"/>
  <c r="M12" i="2"/>
  <c r="N13"/>
  <c r="K130" i="13"/>
  <c r="M17" i="2"/>
  <c r="K129" i="13"/>
  <c r="K10"/>
  <c r="G26" i="6" l="1"/>
  <c r="E30"/>
  <c r="G30" s="1"/>
  <c r="M11" i="2"/>
  <c r="N12"/>
  <c r="M16"/>
  <c r="H9" i="13"/>
  <c r="K147"/>
  <c r="L17" i="2"/>
  <c r="L16" s="1"/>
  <c r="L15" s="1"/>
  <c r="L14" s="1"/>
  <c r="L18" s="1"/>
  <c r="L9" s="1"/>
  <c r="M10" l="1"/>
  <c r="N10" s="1"/>
  <c r="N11"/>
  <c r="M15"/>
  <c r="N16"/>
  <c r="N17"/>
  <c r="K9" i="13"/>
  <c r="M14" i="2" l="1"/>
  <c r="N15"/>
  <c r="M18" l="1"/>
  <c r="N14"/>
  <c r="M9" l="1"/>
  <c r="N9" s="1"/>
  <c r="N18"/>
</calcChain>
</file>

<file path=xl/sharedStrings.xml><?xml version="1.0" encoding="utf-8"?>
<sst xmlns="http://schemas.openxmlformats.org/spreadsheetml/2006/main" count="1781" uniqueCount="360">
  <si>
    <t>Организация и содержание мест захоронения в рамках программы "Организация комплексного благоустройства территории Орловского сельсовета" муниципальной программы "Обеспечение жизнедеятельности и безопасности проживания населения на территории Орловского сельсовета"</t>
  </si>
  <si>
    <t>Мероприятия по благоустройству в рамках подпрограммы "Организация комплексного благоустройства территории Орловского сельсовета" муниципальной программы "Обеспечение жизнедеятельности и безопасности проживания населения на территории Орловского сельсовета"</t>
  </si>
  <si>
    <t>0310</t>
  </si>
  <si>
    <t>Подпрограмма "Защита населения от чрезвычайных ситуаций и создание условий для безопасного проживания в поселении"</t>
  </si>
  <si>
    <t>02100 S4120</t>
  </si>
  <si>
    <t>Уплата налогов, сборов и иных платежей</t>
  </si>
  <si>
    <t>850</t>
  </si>
  <si>
    <t xml:space="preserve">Дотации бюджетам бюджетной системы Российской Федерации                              </t>
  </si>
  <si>
    <t>7514</t>
  </si>
  <si>
    <t>Субвенции бюджетам бюджетной системы Российской Федерации</t>
  </si>
  <si>
    <t>Субвенции бюджетам сельских поселений на выполнение передаваемых полномочий субъектов Российской Федерации</t>
  </si>
  <si>
    <t>15</t>
  </si>
  <si>
    <t>30</t>
  </si>
  <si>
    <t>ДОХОДЫ ОТ ОКАЗАНИЯ ПЛАТНЫХ УСЛУГ (РАБОТ) И КОМПЕНСАЦИИ ЗАТРАТ ГОСУДАРСТВА</t>
  </si>
  <si>
    <t>Доходы от компенсации затрат государства</t>
  </si>
  <si>
    <t>35</t>
  </si>
  <si>
    <t>118</t>
  </si>
  <si>
    <t>Субвенции бюджетам на осуществление первичного воинского учета на территориях, где отсутствуют военные комиссариаты</t>
  </si>
  <si>
    <t>49</t>
  </si>
  <si>
    <t>Прочие межбюджетные трансферты, передаваемые бюджетам сельских поселений</t>
  </si>
  <si>
    <t>Национальная экономика</t>
  </si>
  <si>
    <t>Дорожное хозяйство (Дорожные фонды)</t>
  </si>
  <si>
    <t>Жилищно-коммунальное хозяйство</t>
  </si>
  <si>
    <t>Благоустройство</t>
  </si>
  <si>
    <t>Другие вопросы в области жилищно-коммунального хозяйства</t>
  </si>
  <si>
    <t>Культура</t>
  </si>
  <si>
    <t>ИТОГО:</t>
  </si>
  <si>
    <t>Код ведомства</t>
  </si>
  <si>
    <t>Целевая статья</t>
  </si>
  <si>
    <t>Вид расходов</t>
  </si>
  <si>
    <t>Дорожное хозяйство (дорожные фонды)</t>
  </si>
  <si>
    <t>Вид расхода</t>
  </si>
  <si>
    <t>Глава муниципального образования</t>
  </si>
  <si>
    <t>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</si>
  <si>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казенных учреждений</t>
  </si>
  <si>
    <t>Руководство и управление в сфере установленных функций местного самоуправления в рамках непрограммных расходов администрации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</si>
  <si>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</si>
  <si>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</si>
  <si>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Трансферты на выполнение полномочий поселений по жилищно-комунальному хозяйству и архитектуре в рамках непрограмных расходов администрации</t>
  </si>
  <si>
    <t>Межбюджетные трансферты</t>
  </si>
  <si>
    <t>Иные межбюджетные трансферты</t>
  </si>
  <si>
    <t>Выполнение государственных полномочий по созданию  и обеспечению административных комиссий в рамках непрограммных расходов администрации</t>
  </si>
  <si>
    <t>0100</t>
  </si>
  <si>
    <t>0102</t>
  </si>
  <si>
    <t>0104</t>
  </si>
  <si>
    <t>0113</t>
  </si>
  <si>
    <t>0200</t>
  </si>
  <si>
    <t>0203</t>
  </si>
  <si>
    <t>0300</t>
  </si>
  <si>
    <t>0314</t>
  </si>
  <si>
    <t>0400</t>
  </si>
  <si>
    <t>0409</t>
  </si>
  <si>
    <t>0500</t>
  </si>
  <si>
    <t>0503</t>
  </si>
  <si>
    <t>0505</t>
  </si>
  <si>
    <t>0800</t>
  </si>
  <si>
    <t>0801</t>
  </si>
  <si>
    <t>Раздел, подраздел</t>
  </si>
  <si>
    <t>Расходы на выплаты персоналу государственных (муниципальных) органов</t>
  </si>
  <si>
    <t xml:space="preserve">Межбюджетные трансферты </t>
  </si>
  <si>
    <t>Всего:</t>
  </si>
  <si>
    <t>0909</t>
  </si>
  <si>
    <t xml:space="preserve">Налоги на имущество физических лиц, взимаемый по ставкам, применяемым к объектам налогообложения, расположенным в границах сельских поселений                     </t>
  </si>
  <si>
    <t>043</t>
  </si>
  <si>
    <t>040</t>
  </si>
  <si>
    <t>Земельный налог, с физических лиц, обладающих земельным участком, расположенным в границах сельских поселений</t>
  </si>
  <si>
    <t>Резервные фонды местной администрации  в рамках непрограмных расходов отдельных органов местного самоуправления</t>
  </si>
  <si>
    <t>Иные бюджетные ассингования</t>
  </si>
  <si>
    <t>Резервные средства</t>
  </si>
  <si>
    <t>Муниципальная программа "Обеспечение жизнедеятельности и безопасности проживания населения на территории Орловского сельсовета"</t>
  </si>
  <si>
    <t>3</t>
  </si>
  <si>
    <t>№ стоки</t>
  </si>
  <si>
    <t>5</t>
  </si>
  <si>
    <t>Осуществление первичного воинского учета на территории, где отсутствуют военные комиссариаты в рамках непрограммных расходов администрации</t>
  </si>
  <si>
    <t>540</t>
  </si>
  <si>
    <t>Непрограммные расходы администрации  Орловского сельсовета</t>
  </si>
  <si>
    <t xml:space="preserve">Резервные фонды </t>
  </si>
  <si>
    <t>0111</t>
  </si>
  <si>
    <t>Муниципальная программа "Развитие культуры"</t>
  </si>
  <si>
    <t xml:space="preserve">Глава муниципального образования </t>
  </si>
  <si>
    <t xml:space="preserve">Функционирование Правительства Российской Федерации,высших исполнительных органов государственной власти субъектов Российской Федерации, местных администраций </t>
  </si>
  <si>
    <t>4</t>
  </si>
  <si>
    <t>Резервные фонды местной администрации в рамках непрограмных расходов отдельных органов местного самоуправления</t>
  </si>
  <si>
    <t>Иные бюджетные ассигнования</t>
  </si>
  <si>
    <t>Подпрограмма "Обеспечение условий реализации муниципальной программы и прочие мероприятия"</t>
  </si>
  <si>
    <t xml:space="preserve">Культура, кинематография </t>
  </si>
  <si>
    <t>200</t>
  </si>
  <si>
    <t>Трансферты на выполнение полномочий поселений по жилищно-комунальному хозяйству и архитектуре в рамках непрограммных расходов администрации</t>
  </si>
  <si>
    <t>Выполнение государственных полномочий по созданию и обеспечению административных комиссий в рамках непрограммных расходов администрации</t>
  </si>
  <si>
    <t>ВСЕГО ДОХОДОВ</t>
  </si>
  <si>
    <t>Непрограммные расходы администрации Орловского сельсовета</t>
  </si>
  <si>
    <t>Усл. Утв. Расх =общая сумма расходов минус краевые деньги * 2,5% и 5%</t>
  </si>
  <si>
    <t>Подпрограмма  "Обеспечение условий реализации программы и прочие мероприятия"</t>
  </si>
  <si>
    <t>Код</t>
  </si>
  <si>
    <t>024</t>
  </si>
  <si>
    <t>01</t>
  </si>
  <si>
    <t>05</t>
  </si>
  <si>
    <t>00</t>
  </si>
  <si>
    <t>10</t>
  </si>
  <si>
    <t>0000</t>
  </si>
  <si>
    <t>000</t>
  </si>
  <si>
    <t>Изменение остатков средств на счетах по учету средств бюджета</t>
  </si>
  <si>
    <t>500</t>
  </si>
  <si>
    <t>Увеличение остатков средств бюджетов</t>
  </si>
  <si>
    <t>02</t>
  </si>
  <si>
    <t>Увеличение прочих остатков средств бюджетов</t>
  </si>
  <si>
    <t>510</t>
  </si>
  <si>
    <t>Увеличение прочих остатков денежных средств бюджетов</t>
  </si>
  <si>
    <t>Увеличение прочих остатков денежных средств бюджетов муниципальных районов</t>
  </si>
  <si>
    <t>600</t>
  </si>
  <si>
    <t>Уменьшение остатков средств бюджетов</t>
  </si>
  <si>
    <t>Уменьшение прочих остатков средств бюджетов</t>
  </si>
  <si>
    <t>610</t>
  </si>
  <si>
    <t>Уменьшение прочих остатков денежных средств бюджетов</t>
  </si>
  <si>
    <t>Уменьшение прочих остатков денежных средств бюджетов муниципальных районов</t>
  </si>
  <si>
    <t>ИТОГО источников внутреннего финансирования</t>
  </si>
  <si>
    <t>№ строки</t>
  </si>
  <si>
    <t>Код главного администратора</t>
  </si>
  <si>
    <t>Доходы, поступающие в порядке возмещения расходов, понесенных в связи с эксплуатацией имущества</t>
  </si>
  <si>
    <t>Наименование показателя</t>
  </si>
  <si>
    <t>Коды бюджетной классификации</t>
  </si>
  <si>
    <t>1</t>
  </si>
  <si>
    <t>НАЛОГОВЫЕ И НЕНАЛОГОВЫЕ ДОХОДЫ</t>
  </si>
  <si>
    <t>182</t>
  </si>
  <si>
    <t>НАЛОГИ НА ПРИБЫЛЬ, ДОХОДЫ</t>
  </si>
  <si>
    <t>110</t>
  </si>
  <si>
    <t>Налог на доходы физических лиц</t>
  </si>
  <si>
    <t>010</t>
  </si>
  <si>
    <t>Налог на доходы  физических лиц с доходов, источником которых является налоговый агент, за исключением доходов, в отношении которых исчисления и уплата налога осуществляется в соответствии со статьями 227, 227.1 и 228 Налогового Кодекса Российской Федерации</t>
  </si>
  <si>
    <t>06</t>
  </si>
  <si>
    <t xml:space="preserve">НАЛОГИ НА ИМУЩЕСТВО </t>
  </si>
  <si>
    <t>Налог на имущество физических лиц</t>
  </si>
  <si>
    <t>030</t>
  </si>
  <si>
    <t>Земельный налог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</si>
  <si>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обьектам налогообложения, расположенным в границах поселений</t>
  </si>
  <si>
    <t>120</t>
  </si>
  <si>
    <t>Функционирование высшего должностного лица</t>
  </si>
  <si>
    <t>Функционирование администации</t>
  </si>
  <si>
    <t>Подпрограмма "Организация комплексного благоустройства территории Орловского сельсовета"</t>
  </si>
  <si>
    <t>800</t>
  </si>
  <si>
    <t>870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</si>
  <si>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</si>
  <si>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</si>
  <si>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</si>
  <si>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</t>
  </si>
  <si>
    <t>Резервные фонды</t>
  </si>
  <si>
    <t>13</t>
  </si>
  <si>
    <t>130</t>
  </si>
  <si>
    <t>060</t>
  </si>
  <si>
    <t>065</t>
  </si>
  <si>
    <t>2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</si>
  <si>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</si>
  <si>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</si>
  <si>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151</t>
  </si>
  <si>
    <t>001</t>
  </si>
  <si>
    <t>Дотации на выравнивание бюджетной обеспеченности</t>
  </si>
  <si>
    <t>Иные  межбюджетные трансферты</t>
  </si>
  <si>
    <t>999</t>
  </si>
  <si>
    <t>Прочие межбюджетные трансферты, передаваемые бюджетам</t>
  </si>
  <si>
    <t>03</t>
  </si>
  <si>
    <t>230</t>
  </si>
  <si>
    <t>Акцизы по подакцизным товарам (продукции), производимым на территории Российской Федерации</t>
  </si>
  <si>
    <t>100</t>
  </si>
  <si>
    <t>240</t>
  </si>
  <si>
    <t>250</t>
  </si>
  <si>
    <t>260</t>
  </si>
  <si>
    <t>НАЛОГИ НА ТОВАРЫ (РАБОТЫ, УСЛУГИ), РЕАЛИЗУЕМЫЕ НА ТЕРРИТОРИИ РОССИЙСКОЙ ФЕДЕРАЦИИ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</si>
  <si>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</si>
  <si>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</si>
  <si>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</si>
  <si>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</si>
  <si>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</si>
  <si>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</si>
  <si>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</si>
  <si>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Другие вопросы в области национальной безопасности и правоохранительной деятельности</t>
  </si>
  <si>
    <t>76100 90210</t>
  </si>
  <si>
    <t>76000 00000</t>
  </si>
  <si>
    <t>76100 00000</t>
  </si>
  <si>
    <t>76200 00000</t>
  </si>
  <si>
    <t>76200 90220</t>
  </si>
  <si>
    <t>76200 90230</t>
  </si>
  <si>
    <t>76200 81060</t>
  </si>
  <si>
    <t xml:space="preserve">76200 81060 </t>
  </si>
  <si>
    <t>76200 75140</t>
  </si>
  <si>
    <t>76200 51180</t>
  </si>
  <si>
    <t>02000 00000</t>
  </si>
  <si>
    <t>02100 00000</t>
  </si>
  <si>
    <t>02100 90020</t>
  </si>
  <si>
    <t>02200 00000</t>
  </si>
  <si>
    <t>02200 90050</t>
  </si>
  <si>
    <t>02200 90060</t>
  </si>
  <si>
    <t>02200 90070</t>
  </si>
  <si>
    <t>02100 90080</t>
  </si>
  <si>
    <t>01000 00000</t>
  </si>
  <si>
    <t>01100 00000</t>
  </si>
  <si>
    <t>01100 90090</t>
  </si>
  <si>
    <t xml:space="preserve">76100 90210 </t>
  </si>
  <si>
    <t>Администрация Орловского сельсовета</t>
  </si>
  <si>
    <t>Подпрограмма "Защита населения от чрезвычайных ситуаций и создание условий для безопасного проживания в поселении" муниципальной программы "Обеспечение жизнедеятельности и безопасности проживания населения на территории Орловского сельсовета"</t>
  </si>
  <si>
    <t>Мероприятия по обеспечению профилактики терроризма в рамках Подрограммы  "Защита населения от чрезвычайных ситуаций и создание условий для безопасного проживания в поселении" муниципальной программы "Обеспечение жизнедеятельности и безопасности проживания населения на территории Орловского сельсовета"</t>
  </si>
  <si>
    <t>Содержание объектов водоснабжения в рамках подпрограммы "Защита населения от чрезвычайных ситуаций и создание условий для безопасного проживания в поселении" муниципальной программы "Обеспечение жизнедеятельности и безопасности проживания населения на территории Орловского сельсовета"</t>
  </si>
  <si>
    <t>Мероприятия по обеспечению профилактики терроризма в рамках Подпрограмма "Защита населения от чрезвычайных ситуаций и создание условий для безопасного проживания в поселении" муниципальной программы "Обеспечение жизнедеятельности и безопасности проживания населения на территории Орловского сельсовета"</t>
  </si>
  <si>
    <t>Подпрограмма "Организация комплексного благоустройства территории Орловского сельсовета " муниципальной программы "Обеспечение жизнедеятельности и безопасности проживания населения на территории Орловского сельсовета"</t>
  </si>
  <si>
    <t>Содержание автомобильных дорог общего пользования сельских поселений за счет средств местного бюджета в рамках подпрограммы "Организация комплексного благоустройства территории Орловского сельсовета" муниципальной программы "Обеспечение жизнедеятельности и безопасности проживания населения на территории Орловского сельсовета"</t>
  </si>
  <si>
    <t>02200 90040</t>
  </si>
  <si>
    <t>7555</t>
  </si>
  <si>
    <t>Здравоохранение</t>
  </si>
  <si>
    <t>0900</t>
  </si>
  <si>
    <t>Другие вопросы в области здравоохранения</t>
  </si>
  <si>
    <t>ЗДРАВООХРАНЕНИЕ</t>
  </si>
  <si>
    <t>Иные закупки товаров, работ и услуг для обеспечения государственных (муниципальных ) нужд</t>
  </si>
  <si>
    <t>02200 75080</t>
  </si>
  <si>
    <t xml:space="preserve">76200 00000 </t>
  </si>
  <si>
    <t>76200 751400</t>
  </si>
  <si>
    <t>Трансферты на передачу полномочий в области клубной системы в рамках подпрограммы "Обеспечение условий реализации муниципальной программы и прочие мероприятия" муниципальной программы "Развитие культуры"</t>
  </si>
  <si>
    <t>Расходы на содержание уличного освещения в рамках подпрограммы "Организация комплексного благоустройства территории Орловского сельсовета" муниципальной программы "Обеспечение жизнедеятельности и безопасности проживания населения на территории Орловского сельсовета"</t>
  </si>
  <si>
    <t>7412</t>
  </si>
  <si>
    <t>7509</t>
  </si>
  <si>
    <t>8017</t>
  </si>
  <si>
    <t>Расходы на региональные выплаты и выплаты обеспечивающие уровень заработной платы работников бюджетной сферы не ниже размера минимальной заработной платы</t>
  </si>
  <si>
    <t>Наименование передаваемого полномочия</t>
  </si>
  <si>
    <t>Основание</t>
  </si>
  <si>
    <t>Соглашение о передаче полномочий</t>
  </si>
  <si>
    <t>Трансферты на выполнение полномочий поселений по ведению бухгалтерского учета по клубам</t>
  </si>
  <si>
    <t>76200 90240</t>
  </si>
  <si>
    <t>Полномочия в области обеспечения проживающих в поселении и нуждающихся в жилых помещениях, организации строительства и содержания муниципального жилищного фонда</t>
  </si>
  <si>
    <t>Полномочия на ведение бухгалтерского учета по клубам</t>
  </si>
  <si>
    <t xml:space="preserve">Расходы на на мероприятия по организации и проведению акарицидных обработок в рамках подпрограммы "Защита населения от чрезвычайных ситуаций и создание условий для безопасного проживания на территории Орловского сельсовета" муниципальной программы "Организация комплексного благоустройства территории Орловского сельсовета" </t>
  </si>
  <si>
    <t xml:space="preserve"> Иные закупки товаров, работ и услуг для обеспечения государственных (муниципальных) нужд</t>
  </si>
  <si>
    <t>Расходы на содержание уличного освещения  в рамках подпрограммы "Организация комплексного благоустройства территории Орловского сельсовета" муниципальной программы "Обеспечение жизнедеятельности и безопасности проживания населения на территории Орловского сельсовета"</t>
  </si>
  <si>
    <t>Организация и содержание мест захоронения в рамках подпрограммы "Организация комплексного благоустройства территории Орловского сельсовета " муниципальной программы "Обеспечение жизнедеятельности и безопасности проживания населения на территории Орловского сельсовета"</t>
  </si>
  <si>
    <t>Мероприятия по благоустройству в рамках подпрограммы "Организация комплексного благоустройства территории Орловского сельсовета " муниципальной программы "Обеспечение жизнедеятельности и безопасности проживания населения на территории Орловского сельсовета"</t>
  </si>
  <si>
    <t>Трансферты на передачу полномочий в области клубной системы в рамках подпрограммы "Обеспечение условий реализации программы и прочие мероприятия" муниципальной программы "Развитие культуры"</t>
  </si>
  <si>
    <t>1047</t>
  </si>
  <si>
    <t>1049</t>
  </si>
  <si>
    <t>5519</t>
  </si>
  <si>
    <t>Обеспечения пожарной безопасности населения за счет средств краевого бюджета в рамках Подрограммы "Защита населения от чрезвычайных ситуаций и создание условий для безопасного проживания в поселении" муниципальной программы "Обеспечение жизнедеятельности и безопасности проживания населения на территории Орловского сельсовета"</t>
  </si>
  <si>
    <t>1040</t>
  </si>
  <si>
    <t>0405</t>
  </si>
  <si>
    <t>Содержание автомобильных дорог общего пользования местного значения городских округов, городских и сельских поселений за счет средств дорожного фонда Красноярского края в рамках подпрограммы в рамках подпрограммы "Организация комплексного благоустройства территории Орловского сельсовета" муниципальной программы "Обеспечение жизнедеятельности и безопасности проживания населения на территории Орловского сельсовета"</t>
  </si>
  <si>
    <t xml:space="preserve">Сельское хозяйство </t>
  </si>
  <si>
    <t>КБК</t>
  </si>
  <si>
    <t xml:space="preserve">0104 7620090230 540 00251 </t>
  </si>
  <si>
    <t xml:space="preserve">0104 7620090240 540 00251 </t>
  </si>
  <si>
    <t>Полномочия на передачу полномочий в области клубной системы</t>
  </si>
  <si>
    <t>0801 01100R5190 540 18-//</t>
  </si>
  <si>
    <t>0801 0110090090 540 00251</t>
  </si>
  <si>
    <t>НАЛОГИ НА СОВОКУПНЫЙ ДОХОД</t>
  </si>
  <si>
    <t>Единый сельскохозяйственный налог</t>
  </si>
  <si>
    <t>20</t>
  </si>
  <si>
    <t>16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</si>
  <si>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</si>
  <si>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150</t>
  </si>
  <si>
    <t>Усл. Утв. Расх =общая сумма расходов минус краевые деньги : 97,5% ( 95%)*2,5 (5)</t>
  </si>
  <si>
    <t>0107</t>
  </si>
  <si>
    <t>Обеспечение проведения выборов и референдумов</t>
  </si>
  <si>
    <t>6789-167,6-42,7-1,4-32,6-9,8=6702,5/97,5*2,5%=167,6</t>
  </si>
  <si>
    <t>7111,6-344,1     -1,4-32,6-186,0-9,8=6537,7/95*5%=344,1</t>
  </si>
  <si>
    <t xml:space="preserve">Прочие межбюджетные трансферты, передаваемые бюджетам сельских поселений (на обеспечение сбалансированности) </t>
  </si>
  <si>
    <t>Дотации бюджетам сельских поселений на выравнивание бюджетной обеспеченности (из бюджета субьекта Российской Федерации)</t>
  </si>
  <si>
    <t>Дотации бюджетам сельских поселений на выравнивание бюджетной обеспеченности (из бюджетов муниципальных районов)</t>
  </si>
  <si>
    <t>29</t>
  </si>
  <si>
    <t>Прочие субсидии бюджетам поселений (на региональные выплаты и выплаты обеспечивающие уровень заработной платы работников бюджетной сферы не ниже размера минимальной заработной платы)</t>
  </si>
  <si>
    <t>Прочие субсидии бюджетам поселений (на обеспечение первичных мер пожарной безопасности)</t>
  </si>
  <si>
    <t xml:space="preserve">Прочие субсидии бюджетам поселений (на содержание автомобильных дорог общего пользования местного значения за счет средств дорожного фонда Красноярского края в рамках подпрограммы «Дороги Красноярья» государственной программы Красноярского края «Развитие транспортной системы») </t>
  </si>
  <si>
    <t xml:space="preserve">Прочие субсидии бюджетам поселений (на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«Дороги Красноярья» государственной программы Красноярского края «Развитие транспортной системы») </t>
  </si>
  <si>
    <t>Прочие субсидии бюджетам поселений (на организацию и проведение акарицидных обработак мест массового отдыха населения)</t>
  </si>
  <si>
    <t>Субвенция бюджетам поселений на выполнение передаваемых полномочий субъектов Российской Федерации (по созданию и обеспечению деятельности административных комиссий)</t>
  </si>
  <si>
    <t>Субвенции бюджетам поселений (на осуществление первичного воинского учета на территориях, где отсутствуют военные комиссариаты)</t>
  </si>
  <si>
    <t>Субсидии бюджетам бюджетной системы Российской Федерации (межбюджетные субсидии)</t>
  </si>
  <si>
    <t>40</t>
  </si>
  <si>
    <t>Прочие субсидии бюджетам бюджетной системы Российской Федерации (межбюджетные субсидии)</t>
  </si>
  <si>
    <t>Прочие субсидии</t>
  </si>
  <si>
    <t>Субвенции местным бюджетам на выполнение передаваемых полномочий субъектов Российской Федерации</t>
  </si>
  <si>
    <t>Наименование кода поступлений в бюджет, группы, подгруппы, статьи, подстатьи, элемента, подвида, аналитической группы вида источников финансирования дефицитов бюджетов</t>
  </si>
  <si>
    <t>Наименование кода классификации доходов бюджета</t>
  </si>
  <si>
    <t>Код группы</t>
  </si>
  <si>
    <t>Код подгруппы</t>
  </si>
  <si>
    <t>Код статьи</t>
  </si>
  <si>
    <t>Код подстатьи</t>
  </si>
  <si>
    <t>Код элемента</t>
  </si>
  <si>
    <t>Код подвида доходов</t>
  </si>
  <si>
    <t>Код КОСГУ, относящейся к доходам бюджетов</t>
  </si>
  <si>
    <t>7508</t>
  </si>
  <si>
    <t>Субсидии бюджетам на реализацию мероприятий по обеспечению жильем молодых семей</t>
  </si>
  <si>
    <t>25</t>
  </si>
  <si>
    <t>497</t>
  </si>
  <si>
    <t>Субсидии бюджетам сельских поселений на реализацию мероприятий по обеспечению жильем молодых семей</t>
  </si>
  <si>
    <t>краевые</t>
  </si>
  <si>
    <t>в т.ч. краевые</t>
  </si>
  <si>
    <t xml:space="preserve">Расходы на мероприятия по организации и проведению акарицидных обработок в рамках подпрограммы "Защита населения от чрезвычайных ситуаций и создание условий для безопасного проживания на территории Орловского сельсовета" муниципальной программы "Организация комплексного благоустройства территории Орловского сельсовета" </t>
  </si>
  <si>
    <t>Защита населения и территории от чрезвычайных ситуаций природного и техногенного характера, пожарная безопасность</t>
  </si>
  <si>
    <t>полномочия на реализацию мероприятий по обеспечению жильем молодых семей</t>
  </si>
  <si>
    <t>02100 90030</t>
  </si>
  <si>
    <t>Содержание объектов пожарной безопасности в рамках подпрограммы "Защита населения от чрезвычайных ситуаций и создание условий для безопасного проживания в поселении" муниципальной программы "Обеспечение жизнедеятельности и безопасности проживания населения на территории Орловского сельсовета"</t>
  </si>
  <si>
    <t>Содержание автомобильных дорог общего пользования сельских поселений в рамках подпрограммы "Организация комплексного благоустройства территории Орловского сельсовета" муниципальной программы "Обеспечение жизнедеятельности и безопасности проживания населения на территории Орловского сельсовета"</t>
  </si>
  <si>
    <t>Расходы, на реализацию мероприятий по поддержке местных инициатив в рамках подпрограммы  «Поддержка местных инициатив» государственной программы Красноярского края «Содействие развитию местного самоуправления» в рамках подпрограммы  "Организация комплексного благоустройства территории Орловского сельсовета " муниципальной программы "Обеспечение жизнедеятельности и безопасности проживания населения на территории Орловского сельсовета"</t>
  </si>
  <si>
    <t>01100 S6410</t>
  </si>
  <si>
    <t>2724</t>
  </si>
  <si>
    <t>Прочие межбюджетные трансферты, перечисляемые бюджетам сельских поселений (на частичную компенсацию расходов на повышение оплаты труда отдельным категориям работников бюджетной сферы Красноярского края)</t>
  </si>
  <si>
    <t>Прочие межбюджетные трансферты, передаваемые бюджетам сельских поселений (на обеспечение первичных мер пожарной безопасности)</t>
  </si>
  <si>
    <t>76200 27240</t>
  </si>
  <si>
    <t>Расходы на частичную компенсацию расходов на повышение оплаты труда отдельным категориям работников бюджетной сферы Красноярского края</t>
  </si>
  <si>
    <t>02100 27240</t>
  </si>
  <si>
    <t>Трансферты на частичную компенсацию расходов на повышение оплаты труда отдельным категориям работников бюджетной сферы Красноярского края</t>
  </si>
  <si>
    <t>01100 27240</t>
  </si>
  <si>
    <t>0110027240</t>
  </si>
  <si>
    <t>7641</t>
  </si>
  <si>
    <t>Прочие межбюджетные трансферты, передаваемые бюджетам сельских поселений (на осуществление расходов, направленных на реализацию мероприятий по поддержке местных инициатив)</t>
  </si>
  <si>
    <t>ПРОЧИЕ НЕНАЛОГОВЫЕ ДОХОДЫ</t>
  </si>
  <si>
    <t>Инициативные платежи</t>
  </si>
  <si>
    <t>Инициативные платежи, зачисляемые в бюджеты сельских поселений</t>
  </si>
  <si>
    <t>17</t>
  </si>
  <si>
    <t>0002</t>
  </si>
  <si>
    <t>Инициативные платежи, зачисляемые в бюджеты сельских поселений (поступления от физических лиц)</t>
  </si>
  <si>
    <t>Прочие межбюджетные трансферты, перечисляемые бюджетам сельских поселений (на  содержание автомобильных дорог общего пользования местного значения за счет средств дорожного фонда Красноярского края в рамках подпрограммы «Дороги Красноярья» государственной программы Красноярского края «Развитие транспортной системы»)</t>
  </si>
  <si>
    <t>Прочие межбюджетные трансферты, перечисляемые бюджетам сельских поселений (на организацию и проведение акарицидных обработак мест массового отдыха населения)</t>
  </si>
  <si>
    <t>Расходы за содействие развитию налогового потенциала в рамках подпрограммы в рамках подпрограммы "Организация комплексного благоустройства территории Орловского сельсовета" муниципальной программы "Обеспечение жизнедеятельности и безопасности проживания населения на территории Орловского сельсовета"</t>
  </si>
  <si>
    <t>02200 77450</t>
  </si>
  <si>
    <t>7745</t>
  </si>
  <si>
    <t>Прочие межбюджетные трансферты, передаваемые бюджетам сельских поселений за содействие развитию налогового потенциала</t>
  </si>
  <si>
    <t xml:space="preserve">02100 75550 </t>
  </si>
  <si>
    <t>02200 7745</t>
  </si>
  <si>
    <t>76100 27240</t>
  </si>
  <si>
    <t>0801 01100 27240 540 2724</t>
  </si>
  <si>
    <t>Полномочия на увеличение размеров оплаты труда работников бухгалтерского учета</t>
  </si>
  <si>
    <t xml:space="preserve">0104 7620027240 540 00251 </t>
  </si>
  <si>
    <t>Полномочия на увеличение размеров оплаты труда работников  учреждений культуры, подведомственных муниципальным органам управления в области культуры</t>
  </si>
  <si>
    <t>1034</t>
  </si>
  <si>
    <t>Прочие межбюджетные трансферты, перечисляемые бюджетам сельских поселений(на финансовое обеспечение (возмещение) расходных обязательств муниципальных образований, связанных с увеличением с 1 июня 2022 года региональных выплат в рамках непрограмных расходов отдельных органов местного самоуправления )</t>
  </si>
  <si>
    <t>76200 10340</t>
  </si>
  <si>
    <t>02100 10340</t>
  </si>
  <si>
    <t>02100 1034</t>
  </si>
  <si>
    <t>Обеспечения пожарной безопасности населения за счет средств местного бюджета в рамках подпрограммы "Защита населения от чрезвычайных ситуаций и создание условий для безопасного проживания в поселении" муниципальной программы "Обеспечение жизнедеятельности и безопасности проживания населения на территории Орловского сельсовета"</t>
  </si>
  <si>
    <t>02100 90130</t>
  </si>
  <si>
    <t>Расходы на содержание автодорог за счет средств налогового потенциала в рамках подпрограммы "Организация комплексного благоустройства территории Орловского сельсовета" муниципальной программы "Обеспечение жизнедеятельности и безопасности проживания населения на территории Орловского сельсовета"</t>
  </si>
  <si>
    <t>Приложение № 6                                                                                                                                                                                                                                                                                к решению сессии Орловского сельсовета                                                                                                                                                             от 00.00.2022 № 00-00 «О внесении изменений в решение Орловского сельского Совета депутатов от 28.12.2021 г.                                             № 10-44 «О бюджете сельсовета на 2022 год и плановый период 2023-2024 годы»»</t>
  </si>
  <si>
    <t>033</t>
  </si>
  <si>
    <t>Земельный налог с организаций</t>
  </si>
  <si>
    <t>Земельный налог с организаций, обладающих земельным участком, расположенным в границах сельских поселений</t>
  </si>
  <si>
    <t xml:space="preserve">                                                                                                                                                                    Приложение № 1                                                                                                                   к решению сессии Орловского сельсского Совета депутатов                                                                                                                                                             от 00.00.2023 № - «Об исполнении бюджета сельсовета за 2022 год»</t>
  </si>
  <si>
    <t xml:space="preserve"> Сумма (тыс.руб.)</t>
  </si>
  <si>
    <t>Процент исполнения</t>
  </si>
  <si>
    <t>Первоначальный план 2022 г.</t>
  </si>
  <si>
    <t>Уточненный план 2022 г.</t>
  </si>
  <si>
    <t>Исполнение 2022 г.</t>
  </si>
  <si>
    <t xml:space="preserve">Доходы  бюджета сельсовета за 2022 год </t>
  </si>
  <si>
    <t xml:space="preserve">Распределение бюджетных ассигнований по разделам и подразделам бюджетной  классификации расходов бюджетов Российской Федерации за 2022 год  </t>
  </si>
  <si>
    <t xml:space="preserve">Ведомственная структура расходов бюджета сельсовета за 2022 год </t>
  </si>
  <si>
    <t>Наименование</t>
  </si>
  <si>
    <t>Распределение бюджетных ассигнований по целевым статьям (муниципальным программам Орловского сельсовета и непрограммным направлениям деятельности), группам и подгруппам видов расходов, разделам, подразделам классификации расходов бюджета сельсовета за 2022 год</t>
  </si>
  <si>
    <t>Сумма (тыс.руб.)</t>
  </si>
  <si>
    <t xml:space="preserve">Иные межбюджетные трансферты  из местного бюджета на реализацию соглашений с органами местного самоуправления муниципального района о передаче им осуществления отдельных полномочий органов местного самоуправления сельсовета за 2022 год </t>
  </si>
  <si>
    <t>02100 75550</t>
  </si>
  <si>
    <t xml:space="preserve">Источники внутреннего финансирования дефицита бюджета сельсовета за 2022 году </t>
  </si>
  <si>
    <t xml:space="preserve">                                                                                 Приложение № 8                                                                                                                                               к решению сессии Орловского сельсского Совета депутатов                                                                                                                                                             от 23.06.2023 № - «Об исполнении бюджета сельсовета за 2022 год »</t>
  </si>
  <si>
    <t xml:space="preserve">                                                                    Приложение № 3                                                                                                                                       к решению сессии Орловского сельсского Совета депутатов                                                                                                                                                             от 23.06.2023 № - «Об исполнении бюджета сельсовета за 2022 год»</t>
  </si>
  <si>
    <t xml:space="preserve">                                                                                                                                                                         Приложение № 6                                                                                                                                                                                      к решению сессии Орловского сельсского Совета депутатов                                                                                                                                                                                                                                                                              от 23.06.2023 № - «Об исполнении бюджета сельсовета за 2022 год»</t>
  </si>
  <si>
    <t xml:space="preserve">                                                                                                        Приложение № 5                                                                                                                                                                                         к решению сессии Орловского сельсского Совета депутатов                                                                                                                                                                                                               от 23.06.2023 № - «Об исполнении бюджета сельсовета за 2022 год »</t>
  </si>
  <si>
    <t>от 23.05.2023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</si>
</sst>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#,##0.0"/>
    <numFmt numFmtId="166" formatCode="0.0"/>
    <numFmt numFmtId="167" formatCode="0.0%"/>
  </numFmts>
  <fonts count="16">
    <font>
      <sz val="10"/>
      <name val="Arial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8"/>
      <color indexed="8"/>
      <name val="Arial"/>
      <family val="2"/>
      <charset val="204"/>
    </font>
    <font>
      <sz val="10"/>
      <color rgb="FF22272F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0">
    <xf numFmtId="0" fontId="0" fillId="0" borderId="0" xfId="0"/>
    <xf numFmtId="0" fontId="3" fillId="0" borderId="1" xfId="0" applyFont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3" fillId="0" borderId="0" xfId="0" applyFont="1"/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Fill="1"/>
    <xf numFmtId="0" fontId="4" fillId="0" borderId="1" xfId="0" applyFont="1" applyBorder="1" applyAlignment="1">
      <alignment wrapText="1"/>
    </xf>
    <xf numFmtId="49" fontId="4" fillId="0" borderId="1" xfId="0" applyNumberFormat="1" applyFont="1" applyFill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166" fontId="3" fillId="0" borderId="1" xfId="0" applyNumberFormat="1" applyFont="1" applyBorder="1" applyAlignment="1">
      <alignment horizontal="center"/>
    </xf>
    <xf numFmtId="0" fontId="3" fillId="3" borderId="1" xfId="0" applyFont="1" applyFill="1" applyBorder="1" applyAlignment="1">
      <alignment wrapText="1"/>
    </xf>
    <xf numFmtId="166" fontId="3" fillId="3" borderId="1" xfId="0" applyNumberFormat="1" applyFont="1" applyFill="1" applyBorder="1" applyAlignment="1">
      <alignment horizontal="center"/>
    </xf>
    <xf numFmtId="0" fontId="3" fillId="3" borderId="0" xfId="0" applyFont="1" applyFill="1"/>
    <xf numFmtId="0" fontId="3" fillId="3" borderId="0" xfId="0" applyFont="1" applyFill="1" applyAlignment="1">
      <alignment wrapText="1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49" fontId="3" fillId="3" borderId="1" xfId="0" applyNumberFormat="1" applyFont="1" applyFill="1" applyBorder="1" applyAlignment="1">
      <alignment horizontal="center" wrapText="1"/>
    </xf>
    <xf numFmtId="166" fontId="3" fillId="3" borderId="1" xfId="0" applyNumberFormat="1" applyFont="1" applyFill="1" applyBorder="1" applyAlignment="1">
      <alignment wrapText="1"/>
    </xf>
    <xf numFmtId="0" fontId="3" fillId="3" borderId="1" xfId="0" applyNumberFormat="1" applyFont="1" applyFill="1" applyBorder="1" applyAlignment="1">
      <alignment wrapText="1"/>
    </xf>
    <xf numFmtId="49" fontId="3" fillId="3" borderId="1" xfId="0" applyNumberFormat="1" applyFont="1" applyFill="1" applyBorder="1" applyAlignment="1">
      <alignment wrapText="1"/>
    </xf>
    <xf numFmtId="0" fontId="3" fillId="3" borderId="0" xfId="0" applyFont="1" applyFill="1" applyBorder="1" applyAlignment="1">
      <alignment horizontal="center"/>
    </xf>
    <xf numFmtId="0" fontId="3" fillId="3" borderId="0" xfId="0" applyFont="1" applyFill="1" applyBorder="1"/>
    <xf numFmtId="0" fontId="5" fillId="3" borderId="0" xfId="0" applyFont="1" applyFill="1" applyAlignment="1"/>
    <xf numFmtId="49" fontId="7" fillId="3" borderId="1" xfId="0" applyNumberFormat="1" applyFont="1" applyFill="1" applyBorder="1" applyAlignment="1">
      <alignment horizontal="center" wrapText="1"/>
    </xf>
    <xf numFmtId="49" fontId="5" fillId="3" borderId="1" xfId="0" applyNumberFormat="1" applyFont="1" applyFill="1" applyBorder="1" applyAlignment="1">
      <alignment horizontal="center" wrapText="1"/>
    </xf>
    <xf numFmtId="0" fontId="3" fillId="3" borderId="1" xfId="0" applyFont="1" applyFill="1" applyBorder="1" applyAlignment="1"/>
    <xf numFmtId="49" fontId="5" fillId="3" borderId="1" xfId="0" applyNumberFormat="1" applyFont="1" applyFill="1" applyBorder="1" applyAlignment="1">
      <alignment wrapText="1"/>
    </xf>
    <xf numFmtId="0" fontId="6" fillId="3" borderId="0" xfId="0" applyFont="1" applyFill="1" applyAlignment="1"/>
    <xf numFmtId="0" fontId="5" fillId="3" borderId="0" xfId="0" applyFont="1" applyFill="1" applyBorder="1" applyAlignment="1"/>
    <xf numFmtId="0" fontId="7" fillId="3" borderId="3" xfId="0" applyFont="1" applyFill="1" applyBorder="1" applyAlignment="1">
      <alignment wrapText="1"/>
    </xf>
    <xf numFmtId="166" fontId="7" fillId="3" borderId="3" xfId="0" applyNumberFormat="1" applyFont="1" applyFill="1" applyBorder="1" applyAlignment="1">
      <alignment wrapText="1"/>
    </xf>
    <xf numFmtId="166" fontId="7" fillId="3" borderId="1" xfId="0" applyNumberFormat="1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166" fontId="4" fillId="3" borderId="1" xfId="0" applyNumberFormat="1" applyFont="1" applyFill="1" applyBorder="1" applyAlignment="1">
      <alignment wrapText="1"/>
    </xf>
    <xf numFmtId="0" fontId="7" fillId="3" borderId="0" xfId="0" applyFont="1" applyFill="1" applyAlignment="1"/>
    <xf numFmtId="166" fontId="5" fillId="3" borderId="1" xfId="0" applyNumberFormat="1" applyFont="1" applyFill="1" applyBorder="1" applyAlignment="1">
      <alignment wrapText="1"/>
    </xf>
    <xf numFmtId="0" fontId="4" fillId="3" borderId="1" xfId="0" applyFont="1" applyFill="1" applyBorder="1" applyAlignment="1">
      <alignment horizontal="center" wrapText="1"/>
    </xf>
    <xf numFmtId="166" fontId="5" fillId="3" borderId="0" xfId="0" applyNumberFormat="1" applyFont="1" applyFill="1" applyAlignment="1"/>
    <xf numFmtId="0" fontId="2" fillId="0" borderId="0" xfId="0" applyFont="1"/>
    <xf numFmtId="0" fontId="2" fillId="0" borderId="1" xfId="0" applyFont="1" applyBorder="1"/>
    <xf numFmtId="49" fontId="2" fillId="0" borderId="1" xfId="0" applyNumberFormat="1" applyFont="1" applyBorder="1" applyAlignment="1">
      <alignment horizontal="center"/>
    </xf>
    <xf numFmtId="0" fontId="4" fillId="0" borderId="0" xfId="0" applyFont="1"/>
    <xf numFmtId="49" fontId="4" fillId="2" borderId="1" xfId="0" applyNumberFormat="1" applyFont="1" applyFill="1" applyBorder="1" applyAlignment="1">
      <alignment horizontal="center"/>
    </xf>
    <xf numFmtId="166" fontId="4" fillId="2" borderId="1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wrapText="1"/>
    </xf>
    <xf numFmtId="0" fontId="4" fillId="0" borderId="1" xfId="0" applyFont="1" applyBorder="1"/>
    <xf numFmtId="0" fontId="3" fillId="0" borderId="0" xfId="0" applyFont="1" applyAlignment="1">
      <alignment horizontal="left"/>
    </xf>
    <xf numFmtId="166" fontId="3" fillId="0" borderId="0" xfId="0" applyNumberFormat="1" applyFont="1"/>
    <xf numFmtId="49" fontId="4" fillId="3" borderId="1" xfId="0" applyNumberFormat="1" applyFont="1" applyFill="1" applyBorder="1" applyAlignment="1">
      <alignment horizontal="center" wrapText="1"/>
    </xf>
    <xf numFmtId="166" fontId="3" fillId="3" borderId="1" xfId="0" applyNumberFormat="1" applyFont="1" applyFill="1" applyBorder="1" applyAlignment="1">
      <alignment horizontal="center" wrapText="1"/>
    </xf>
    <xf numFmtId="49" fontId="4" fillId="3" borderId="1" xfId="0" applyNumberFormat="1" applyFont="1" applyFill="1" applyBorder="1" applyAlignment="1">
      <alignment horizontal="center"/>
    </xf>
    <xf numFmtId="166" fontId="4" fillId="3" borderId="1" xfId="0" applyNumberFormat="1" applyFont="1" applyFill="1" applyBorder="1" applyAlignment="1">
      <alignment horizontal="center"/>
    </xf>
    <xf numFmtId="49" fontId="3" fillId="3" borderId="1" xfId="0" applyNumberFormat="1" applyFont="1" applyFill="1" applyBorder="1" applyAlignment="1">
      <alignment horizontal="center"/>
    </xf>
    <xf numFmtId="166" fontId="3" fillId="3" borderId="0" xfId="0" applyNumberFormat="1" applyFont="1" applyFill="1" applyAlignment="1"/>
    <xf numFmtId="0" fontId="4" fillId="3" borderId="1" xfId="0" applyFont="1" applyFill="1" applyBorder="1" applyAlignment="1">
      <alignment horizontal="center"/>
    </xf>
    <xf numFmtId="49" fontId="3" fillId="3" borderId="4" xfId="0" applyNumberFormat="1" applyFont="1" applyFill="1" applyBorder="1" applyAlignment="1">
      <alignment horizontal="center" wrapText="1"/>
    </xf>
    <xf numFmtId="0" fontId="4" fillId="3" borderId="4" xfId="0" applyFont="1" applyFill="1" applyBorder="1" applyAlignment="1">
      <alignment wrapText="1"/>
    </xf>
    <xf numFmtId="49" fontId="9" fillId="3" borderId="1" xfId="0" applyNumberFormat="1" applyFont="1" applyFill="1" applyBorder="1" applyAlignment="1">
      <alignment horizontal="center"/>
    </xf>
    <xf numFmtId="166" fontId="9" fillId="3" borderId="1" xfId="0" applyNumberFormat="1" applyFont="1" applyFill="1" applyBorder="1" applyAlignment="1">
      <alignment horizontal="center"/>
    </xf>
    <xf numFmtId="49" fontId="3" fillId="3" borderId="0" xfId="0" applyNumberFormat="1" applyFont="1" applyFill="1" applyAlignment="1">
      <alignment horizontal="center"/>
    </xf>
    <xf numFmtId="166" fontId="3" fillId="3" borderId="0" xfId="0" applyNumberFormat="1" applyFont="1" applyFill="1" applyAlignment="1">
      <alignment horizontal="center"/>
    </xf>
    <xf numFmtId="0" fontId="2" fillId="3" borderId="0" xfId="0" applyFont="1" applyFill="1" applyAlignment="1">
      <alignment wrapText="1"/>
    </xf>
    <xf numFmtId="166" fontId="5" fillId="4" borderId="1" xfId="0" applyNumberFormat="1" applyFont="1" applyFill="1" applyBorder="1" applyAlignment="1">
      <alignment wrapText="1"/>
    </xf>
    <xf numFmtId="0" fontId="5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166" fontId="3" fillId="4" borderId="1" xfId="0" applyNumberFormat="1" applyFont="1" applyFill="1" applyBorder="1" applyAlignment="1">
      <alignment wrapText="1"/>
    </xf>
    <xf numFmtId="49" fontId="3" fillId="4" borderId="1" xfId="0" applyNumberFormat="1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/>
    </xf>
    <xf numFmtId="49" fontId="3" fillId="5" borderId="1" xfId="0" applyNumberFormat="1" applyFont="1" applyFill="1" applyBorder="1" applyAlignment="1">
      <alignment horizontal="center" wrapText="1"/>
    </xf>
    <xf numFmtId="0" fontId="3" fillId="5" borderId="1" xfId="0" applyFont="1" applyFill="1" applyBorder="1" applyAlignment="1">
      <alignment wrapText="1"/>
    </xf>
    <xf numFmtId="166" fontId="3" fillId="5" borderId="1" xfId="0" applyNumberFormat="1" applyFont="1" applyFill="1" applyBorder="1" applyAlignment="1">
      <alignment wrapText="1"/>
    </xf>
    <xf numFmtId="166" fontId="3" fillId="4" borderId="1" xfId="0" applyNumberFormat="1" applyFont="1" applyFill="1" applyBorder="1" applyAlignment="1">
      <alignment horizontal="center" wrapText="1"/>
    </xf>
    <xf numFmtId="49" fontId="3" fillId="4" borderId="1" xfId="0" applyNumberFormat="1" applyFont="1" applyFill="1" applyBorder="1" applyAlignment="1">
      <alignment horizontal="center"/>
    </xf>
    <xf numFmtId="166" fontId="3" fillId="4" borderId="1" xfId="0" applyNumberFormat="1" applyFont="1" applyFill="1" applyBorder="1" applyAlignment="1">
      <alignment horizontal="center"/>
    </xf>
    <xf numFmtId="49" fontId="3" fillId="4" borderId="4" xfId="0" applyNumberFormat="1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wrapText="1"/>
    </xf>
    <xf numFmtId="166" fontId="4" fillId="0" borderId="1" xfId="0" applyNumberFormat="1" applyFont="1" applyFill="1" applyBorder="1" applyAlignment="1">
      <alignment wrapText="1"/>
    </xf>
    <xf numFmtId="166" fontId="3" fillId="3" borderId="0" xfId="0" applyNumberFormat="1" applyFont="1" applyFill="1"/>
    <xf numFmtId="0" fontId="5" fillId="3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wrapText="1"/>
    </xf>
    <xf numFmtId="0" fontId="5" fillId="3" borderId="1" xfId="0" applyFont="1" applyFill="1" applyBorder="1" applyAlignment="1">
      <alignment wrapText="1"/>
    </xf>
    <xf numFmtId="0" fontId="3" fillId="3" borderId="0" xfId="0" applyFont="1" applyFill="1" applyAlignment="1"/>
    <xf numFmtId="0" fontId="11" fillId="4" borderId="1" xfId="0" applyFont="1" applyFill="1" applyBorder="1" applyAlignment="1">
      <alignment wrapText="1"/>
    </xf>
    <xf numFmtId="166" fontId="5" fillId="3" borderId="1" xfId="0" applyNumberFormat="1" applyFont="1" applyFill="1" applyBorder="1" applyAlignment="1"/>
    <xf numFmtId="0" fontId="7" fillId="3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/>
    </xf>
    <xf numFmtId="49" fontId="7" fillId="3" borderId="3" xfId="0" applyNumberFormat="1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/>
    </xf>
    <xf numFmtId="49" fontId="4" fillId="3" borderId="1" xfId="1" applyNumberFormat="1" applyFont="1" applyFill="1" applyBorder="1" applyAlignment="1">
      <alignment horizontal="center"/>
    </xf>
    <xf numFmtId="49" fontId="3" fillId="3" borderId="1" xfId="1" applyNumberFormat="1" applyFont="1" applyFill="1" applyBorder="1" applyAlignment="1">
      <alignment horizontal="center"/>
    </xf>
    <xf numFmtId="49" fontId="3" fillId="4" borderId="1" xfId="1" applyNumberFormat="1" applyFont="1" applyFill="1" applyBorder="1" applyAlignment="1">
      <alignment horizontal="center"/>
    </xf>
    <xf numFmtId="49" fontId="4" fillId="0" borderId="1" xfId="1" applyNumberFormat="1" applyFont="1" applyFill="1" applyBorder="1" applyAlignment="1">
      <alignment horizontal="center"/>
    </xf>
    <xf numFmtId="49" fontId="3" fillId="0" borderId="1" xfId="1" applyNumberFormat="1" applyFont="1" applyFill="1" applyBorder="1" applyAlignment="1">
      <alignment horizontal="center"/>
    </xf>
    <xf numFmtId="49" fontId="5" fillId="4" borderId="1" xfId="0" applyNumberFormat="1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"/>
    </xf>
    <xf numFmtId="49" fontId="7" fillId="4" borderId="1" xfId="0" applyNumberFormat="1" applyFont="1" applyFill="1" applyBorder="1" applyAlignment="1">
      <alignment horizontal="center" wrapText="1"/>
    </xf>
    <xf numFmtId="49" fontId="5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49" fontId="1" fillId="3" borderId="1" xfId="0" applyNumberFormat="1" applyFont="1" applyFill="1" applyBorder="1" applyAlignment="1">
      <alignment horizontal="center"/>
    </xf>
    <xf numFmtId="49" fontId="1" fillId="4" borderId="1" xfId="0" applyNumberFormat="1" applyFont="1" applyFill="1" applyBorder="1" applyAlignment="1">
      <alignment horizontal="center"/>
    </xf>
    <xf numFmtId="0" fontId="12" fillId="3" borderId="0" xfId="0" applyFont="1" applyFill="1" applyAlignment="1">
      <alignment horizontal="center"/>
    </xf>
    <xf numFmtId="0" fontId="12" fillId="3" borderId="0" xfId="0" applyFont="1" applyFill="1" applyAlignment="1"/>
    <xf numFmtId="0" fontId="12" fillId="3" borderId="1" xfId="0" applyFont="1" applyFill="1" applyBorder="1" applyAlignment="1">
      <alignment horizontal="center" wrapText="1"/>
    </xf>
    <xf numFmtId="49" fontId="12" fillId="3" borderId="1" xfId="0" applyNumberFormat="1" applyFont="1" applyFill="1" applyBorder="1" applyAlignment="1">
      <alignment horizontal="center" wrapText="1"/>
    </xf>
    <xf numFmtId="0" fontId="13" fillId="3" borderId="1" xfId="0" applyFont="1" applyFill="1" applyBorder="1" applyAlignment="1">
      <alignment horizontal="center" wrapText="1"/>
    </xf>
    <xf numFmtId="49" fontId="13" fillId="3" borderId="1" xfId="0" applyNumberFormat="1" applyFont="1" applyFill="1" applyBorder="1" applyAlignment="1">
      <alignment horizontal="center" wrapText="1"/>
    </xf>
    <xf numFmtId="49" fontId="12" fillId="3" borderId="1" xfId="0" applyNumberFormat="1" applyFont="1" applyFill="1" applyBorder="1" applyAlignment="1">
      <alignment wrapText="1"/>
    </xf>
    <xf numFmtId="165" fontId="13" fillId="3" borderId="1" xfId="0" applyNumberFormat="1" applyFont="1" applyFill="1" applyBorder="1" applyAlignment="1">
      <alignment horizontal="center" wrapText="1"/>
    </xf>
    <xf numFmtId="165" fontId="12" fillId="3" borderId="0" xfId="0" applyNumberFormat="1" applyFont="1" applyFill="1" applyAlignment="1">
      <alignment horizontal="center"/>
    </xf>
    <xf numFmtId="0" fontId="13" fillId="3" borderId="1" xfId="0" applyFont="1" applyFill="1" applyBorder="1" applyAlignment="1">
      <alignment wrapText="1"/>
    </xf>
    <xf numFmtId="166" fontId="13" fillId="3" borderId="1" xfId="0" applyNumberFormat="1" applyFont="1" applyFill="1" applyBorder="1" applyAlignment="1">
      <alignment horizontal="center" wrapText="1"/>
    </xf>
    <xf numFmtId="0" fontId="12" fillId="3" borderId="1" xfId="0" applyFont="1" applyFill="1" applyBorder="1" applyAlignment="1">
      <alignment wrapText="1"/>
    </xf>
    <xf numFmtId="166" fontId="12" fillId="3" borderId="1" xfId="0" applyNumberFormat="1" applyFont="1" applyFill="1" applyBorder="1" applyAlignment="1">
      <alignment horizontal="center" wrapText="1"/>
    </xf>
    <xf numFmtId="0" fontId="12" fillId="5" borderId="1" xfId="0" applyFont="1" applyFill="1" applyBorder="1" applyAlignment="1">
      <alignment wrapText="1"/>
    </xf>
    <xf numFmtId="49" fontId="12" fillId="5" borderId="1" xfId="0" applyNumberFormat="1" applyFont="1" applyFill="1" applyBorder="1" applyAlignment="1">
      <alignment horizontal="center" wrapText="1"/>
    </xf>
    <xf numFmtId="166" fontId="12" fillId="5" borderId="1" xfId="0" applyNumberFormat="1" applyFont="1" applyFill="1" applyBorder="1" applyAlignment="1">
      <alignment horizontal="center" wrapText="1"/>
    </xf>
    <xf numFmtId="0" fontId="12" fillId="3" borderId="1" xfId="0" applyFont="1" applyFill="1" applyBorder="1" applyAlignment="1"/>
    <xf numFmtId="0" fontId="13" fillId="3" borderId="0" xfId="0" applyFont="1" applyFill="1" applyAlignment="1"/>
    <xf numFmtId="0" fontId="13" fillId="3" borderId="1" xfId="0" quotePrefix="1" applyNumberFormat="1" applyFont="1" applyFill="1" applyBorder="1" applyAlignment="1">
      <alignment horizontal="left" vertical="top" wrapText="1"/>
    </xf>
    <xf numFmtId="49" fontId="13" fillId="3" borderId="1" xfId="0" applyNumberFormat="1" applyFont="1" applyFill="1" applyBorder="1" applyAlignment="1">
      <alignment horizontal="center"/>
    </xf>
    <xf numFmtId="166" fontId="13" fillId="3" borderId="1" xfId="0" applyNumberFormat="1" applyFont="1" applyFill="1" applyBorder="1" applyAlignment="1">
      <alignment horizontal="center"/>
    </xf>
    <xf numFmtId="49" fontId="12" fillId="3" borderId="1" xfId="0" applyNumberFormat="1" applyFont="1" applyFill="1" applyBorder="1" applyAlignment="1">
      <alignment horizontal="center"/>
    </xf>
    <xf numFmtId="166" fontId="12" fillId="3" borderId="1" xfId="0" applyNumberFormat="1" applyFont="1" applyFill="1" applyBorder="1" applyAlignment="1">
      <alignment horizontal="center"/>
    </xf>
    <xf numFmtId="49" fontId="12" fillId="3" borderId="1" xfId="0" applyNumberFormat="1" applyFont="1" applyFill="1" applyBorder="1" applyAlignment="1">
      <alignment vertical="top" wrapText="1"/>
    </xf>
    <xf numFmtId="49" fontId="12" fillId="5" borderId="1" xfId="0" applyNumberFormat="1" applyFont="1" applyFill="1" applyBorder="1" applyAlignment="1">
      <alignment vertical="top" wrapText="1"/>
    </xf>
    <xf numFmtId="49" fontId="12" fillId="5" borderId="1" xfId="0" applyNumberFormat="1" applyFont="1" applyFill="1" applyBorder="1" applyAlignment="1">
      <alignment horizontal="center"/>
    </xf>
    <xf numFmtId="166" fontId="12" fillId="5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49" fontId="1" fillId="3" borderId="1" xfId="0" applyNumberFormat="1" applyFont="1" applyFill="1" applyBorder="1" applyAlignment="1">
      <alignment horizontal="center" wrapText="1"/>
    </xf>
    <xf numFmtId="0" fontId="1" fillId="5" borderId="1" xfId="0" applyFont="1" applyFill="1" applyBorder="1" applyAlignment="1">
      <alignment wrapText="1"/>
    </xf>
    <xf numFmtId="49" fontId="1" fillId="5" borderId="1" xfId="0" applyNumberFormat="1" applyFont="1" applyFill="1" applyBorder="1" applyAlignment="1">
      <alignment horizontal="center" wrapText="1"/>
    </xf>
    <xf numFmtId="166" fontId="1" fillId="3" borderId="1" xfId="0" applyNumberFormat="1" applyFont="1" applyFill="1" applyBorder="1" applyAlignment="1">
      <alignment horizontal="center" wrapText="1"/>
    </xf>
    <xf numFmtId="166" fontId="1" fillId="5" borderId="1" xfId="0" applyNumberFormat="1" applyFont="1" applyFill="1" applyBorder="1" applyAlignment="1">
      <alignment horizontal="center" wrapText="1"/>
    </xf>
    <xf numFmtId="0" fontId="1" fillId="3" borderId="1" xfId="0" applyFont="1" applyFill="1" applyBorder="1" applyAlignment="1"/>
    <xf numFmtId="0" fontId="1" fillId="3" borderId="0" xfId="0" applyFont="1" applyFill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166" fontId="1" fillId="3" borderId="1" xfId="0" applyNumberFormat="1" applyFont="1" applyFill="1" applyBorder="1" applyAlignment="1">
      <alignment horizontal="center"/>
    </xf>
    <xf numFmtId="49" fontId="1" fillId="5" borderId="1" xfId="0" applyNumberFormat="1" applyFont="1" applyFill="1" applyBorder="1" applyAlignment="1">
      <alignment horizontal="center"/>
    </xf>
    <xf numFmtId="49" fontId="1" fillId="4" borderId="1" xfId="0" applyNumberFormat="1" applyFont="1" applyFill="1" applyBorder="1" applyAlignment="1">
      <alignment horizontal="center" wrapText="1"/>
    </xf>
    <xf numFmtId="166" fontId="1" fillId="3" borderId="0" xfId="0" applyNumberFormat="1" applyFont="1" applyFill="1" applyBorder="1" applyAlignment="1">
      <alignment horizontal="center"/>
    </xf>
    <xf numFmtId="0" fontId="2" fillId="3" borderId="0" xfId="0" applyFont="1" applyFill="1" applyAlignment="1"/>
    <xf numFmtId="0" fontId="5" fillId="3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49" fontId="4" fillId="0" borderId="5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1" fillId="4" borderId="1" xfId="0" applyFont="1" applyFill="1" applyBorder="1" applyAlignment="1">
      <alignment wrapText="1"/>
    </xf>
    <xf numFmtId="0" fontId="1" fillId="4" borderId="4" xfId="0" applyFont="1" applyFill="1" applyBorder="1" applyAlignment="1">
      <alignment wrapText="1"/>
    </xf>
    <xf numFmtId="0" fontId="1" fillId="3" borderId="0" xfId="0" applyFont="1" applyFill="1" applyAlignment="1">
      <alignment wrapText="1"/>
    </xf>
    <xf numFmtId="0" fontId="1" fillId="3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166" fontId="1" fillId="5" borderId="1" xfId="0" applyNumberFormat="1" applyFont="1" applyFill="1" applyBorder="1" applyAlignment="1">
      <alignment horizontal="center"/>
    </xf>
    <xf numFmtId="49" fontId="1" fillId="4" borderId="4" xfId="0" applyNumberFormat="1" applyFont="1" applyFill="1" applyBorder="1" applyAlignment="1">
      <alignment horizontal="center" wrapText="1"/>
    </xf>
    <xf numFmtId="166" fontId="4" fillId="3" borderId="0" xfId="0" applyNumberFormat="1" applyFont="1" applyFill="1" applyBorder="1" applyAlignment="1">
      <alignment horizontal="center"/>
    </xf>
    <xf numFmtId="49" fontId="4" fillId="5" borderId="1" xfId="0" applyNumberFormat="1" applyFont="1" applyFill="1" applyBorder="1" applyAlignment="1">
      <alignment horizontal="center"/>
    </xf>
    <xf numFmtId="166" fontId="4" fillId="5" borderId="1" xfId="0" applyNumberFormat="1" applyFont="1" applyFill="1" applyBorder="1" applyAlignment="1">
      <alignment horizontal="center"/>
    </xf>
    <xf numFmtId="0" fontId="12" fillId="3" borderId="0" xfId="0" applyNumberFormat="1" applyFont="1" applyFill="1" applyAlignment="1"/>
    <xf numFmtId="0" fontId="12" fillId="3" borderId="1" xfId="0" applyFont="1" applyFill="1" applyBorder="1" applyAlignment="1">
      <alignment horizontal="center"/>
    </xf>
    <xf numFmtId="0" fontId="4" fillId="3" borderId="0" xfId="0" applyFont="1" applyFill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1" fillId="3" borderId="0" xfId="0" applyFont="1" applyFill="1" applyAlignment="1">
      <alignment horizontal="right" wrapText="1"/>
    </xf>
    <xf numFmtId="0" fontId="2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2" fillId="3" borderId="0" xfId="0" applyFont="1" applyFill="1" applyAlignment="1">
      <alignment horizontal="right" wrapText="1"/>
    </xf>
    <xf numFmtId="0" fontId="4" fillId="3" borderId="0" xfId="0" applyFont="1" applyFill="1" applyAlignment="1">
      <alignment horizontal="center" wrapText="1"/>
    </xf>
    <xf numFmtId="0" fontId="6" fillId="3" borderId="0" xfId="0" applyFont="1" applyFill="1" applyAlignment="1"/>
    <xf numFmtId="0" fontId="4" fillId="0" borderId="0" xfId="0" applyFont="1" applyAlignment="1">
      <alignment horizontal="center" wrapText="1"/>
    </xf>
    <xf numFmtId="0" fontId="4" fillId="3" borderId="0" xfId="0" applyFont="1" applyFill="1" applyAlignment="1">
      <alignment wrapText="1"/>
    </xf>
    <xf numFmtId="0" fontId="5" fillId="3" borderId="0" xfId="0" applyFont="1" applyFill="1" applyBorder="1" applyAlignment="1">
      <alignment horizontal="center"/>
    </xf>
    <xf numFmtId="0" fontId="2" fillId="3" borderId="0" xfId="0" applyNumberFormat="1" applyFont="1" applyFill="1" applyAlignment="1">
      <alignment horizontal="right" wrapText="1"/>
    </xf>
    <xf numFmtId="0" fontId="2" fillId="3" borderId="0" xfId="0" applyNumberFormat="1" applyFont="1" applyFill="1" applyAlignment="1">
      <alignment horizontal="left" wrapText="1"/>
    </xf>
    <xf numFmtId="0" fontId="2" fillId="3" borderId="0" xfId="0" applyNumberFormat="1" applyFont="1" applyFill="1" applyAlignment="1">
      <alignment horizontal="center" wrapText="1"/>
    </xf>
    <xf numFmtId="0" fontId="5" fillId="3" borderId="0" xfId="0" applyFont="1" applyFill="1" applyBorder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2" fillId="0" borderId="0" xfId="0" applyFont="1" applyBorder="1"/>
    <xf numFmtId="0" fontId="1" fillId="0" borderId="0" xfId="0" applyFont="1" applyBorder="1" applyAlignment="1">
      <alignment horizontal="center"/>
    </xf>
    <xf numFmtId="0" fontId="4" fillId="3" borderId="0" xfId="0" applyFont="1" applyFill="1" applyBorder="1" applyAlignment="1">
      <alignment horizontal="center" wrapText="1"/>
    </xf>
    <xf numFmtId="0" fontId="1" fillId="3" borderId="0" xfId="0" applyFont="1" applyFill="1" applyAlignment="1"/>
    <xf numFmtId="0" fontId="1" fillId="3" borderId="0" xfId="0" applyFont="1" applyFill="1" applyBorder="1" applyAlignment="1"/>
    <xf numFmtId="0" fontId="13" fillId="3" borderId="0" xfId="0" applyFont="1" applyFill="1" applyAlignment="1">
      <alignment horizontal="center" wrapText="1"/>
    </xf>
    <xf numFmtId="0" fontId="14" fillId="4" borderId="1" xfId="0" applyFont="1" applyFill="1" applyBorder="1" applyAlignment="1">
      <alignment wrapText="1"/>
    </xf>
    <xf numFmtId="166" fontId="7" fillId="4" borderId="1" xfId="0" applyNumberFormat="1" applyFont="1" applyFill="1" applyBorder="1" applyAlignment="1">
      <alignment wrapText="1"/>
    </xf>
    <xf numFmtId="0" fontId="2" fillId="3" borderId="0" xfId="0" applyFont="1" applyFill="1" applyAlignment="1">
      <alignment horizontal="right" wrapText="1"/>
    </xf>
    <xf numFmtId="0" fontId="6" fillId="3" borderId="1" xfId="0" applyFont="1" applyFill="1" applyBorder="1" applyAlignment="1">
      <alignment horizontal="center" wrapText="1"/>
    </xf>
    <xf numFmtId="166" fontId="1" fillId="0" borderId="1" xfId="0" applyNumberFormat="1" applyFont="1" applyBorder="1" applyAlignment="1">
      <alignment horizontal="center"/>
    </xf>
    <xf numFmtId="166" fontId="5" fillId="3" borderId="0" xfId="0" applyNumberFormat="1" applyFont="1" applyFill="1" applyBorder="1" applyAlignment="1"/>
    <xf numFmtId="167" fontId="5" fillId="3" borderId="0" xfId="0" applyNumberFormat="1" applyFont="1" applyFill="1" applyBorder="1" applyAlignment="1"/>
    <xf numFmtId="166" fontId="3" fillId="3" borderId="0" xfId="0" applyNumberFormat="1" applyFont="1" applyFill="1" applyBorder="1" applyAlignment="1">
      <alignment wrapText="1"/>
    </xf>
    <xf numFmtId="0" fontId="15" fillId="3" borderId="1" xfId="0" applyFont="1" applyFill="1" applyBorder="1" applyAlignment="1">
      <alignment wrapText="1"/>
    </xf>
    <xf numFmtId="165" fontId="12" fillId="3" borderId="1" xfId="0" applyNumberFormat="1" applyFont="1" applyFill="1" applyBorder="1" applyAlignment="1">
      <alignment horizontal="center" wrapText="1"/>
    </xf>
    <xf numFmtId="165" fontId="12" fillId="4" borderId="1" xfId="0" applyNumberFormat="1" applyFont="1" applyFill="1" applyBorder="1" applyAlignment="1">
      <alignment horizontal="center" wrapText="1"/>
    </xf>
    <xf numFmtId="165" fontId="12" fillId="5" borderId="1" xfId="0" applyNumberFormat="1" applyFont="1" applyFill="1" applyBorder="1" applyAlignment="1">
      <alignment horizontal="center" wrapText="1"/>
    </xf>
    <xf numFmtId="166" fontId="1" fillId="4" borderId="1" xfId="0" applyNumberFormat="1" applyFont="1" applyFill="1" applyBorder="1" applyAlignment="1">
      <alignment horizontal="center"/>
    </xf>
    <xf numFmtId="0" fontId="3" fillId="4" borderId="1" xfId="0" applyFont="1" applyFill="1" applyBorder="1"/>
    <xf numFmtId="0" fontId="3" fillId="4" borderId="2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right" wrapText="1"/>
    </xf>
    <xf numFmtId="0" fontId="2" fillId="3" borderId="0" xfId="0" applyFont="1" applyFill="1" applyAlignment="1">
      <alignment horizontal="right" wrapText="1"/>
    </xf>
    <xf numFmtId="0" fontId="4" fillId="3" borderId="0" xfId="0" applyFont="1" applyFill="1" applyAlignment="1">
      <alignment horizontal="center" wrapText="1"/>
    </xf>
    <xf numFmtId="0" fontId="2" fillId="3" borderId="0" xfId="0" applyNumberFormat="1" applyFont="1" applyFill="1" applyAlignment="1">
      <alignment horizontal="right" wrapText="1"/>
    </xf>
    <xf numFmtId="0" fontId="5" fillId="3" borderId="1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7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right" wrapText="1"/>
    </xf>
    <xf numFmtId="0" fontId="2" fillId="0" borderId="0" xfId="0" applyNumberFormat="1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4" fillId="3" borderId="0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right" wrapText="1"/>
    </xf>
    <xf numFmtId="0" fontId="1" fillId="3" borderId="6" xfId="0" applyFont="1" applyFill="1" applyBorder="1" applyAlignment="1">
      <alignment horizontal="right" wrapText="1"/>
    </xf>
    <xf numFmtId="0" fontId="13" fillId="3" borderId="0" xfId="0" applyFont="1" applyFill="1" applyAlignment="1">
      <alignment horizontal="center" wrapText="1"/>
    </xf>
    <xf numFmtId="0" fontId="1" fillId="3" borderId="6" xfId="0" applyFont="1" applyFill="1" applyBorder="1" applyAlignment="1">
      <alignment horizontal="right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/>
  <dimension ref="A1:O19"/>
  <sheetViews>
    <sheetView zoomScaleNormal="100" workbookViewId="0">
      <selection activeCell="J9" sqref="J9"/>
    </sheetView>
  </sheetViews>
  <sheetFormatPr defaultRowHeight="51" customHeight="1"/>
  <cols>
    <col min="1" max="1" width="3.7109375" style="15" customWidth="1"/>
    <col min="2" max="2" width="4.140625" style="15" customWidth="1"/>
    <col min="3" max="3" width="3.28515625" style="15" customWidth="1"/>
    <col min="4" max="5" width="3" style="15" customWidth="1"/>
    <col min="6" max="7" width="3.140625" style="15" customWidth="1"/>
    <col min="8" max="8" width="5.140625" style="15" customWidth="1"/>
    <col min="9" max="9" width="4" style="15" customWidth="1"/>
    <col min="10" max="10" width="28.140625" style="15" customWidth="1"/>
    <col min="11" max="14" width="8.7109375" style="15" customWidth="1"/>
    <col min="15" max="16384" width="9.140625" style="15"/>
  </cols>
  <sheetData>
    <row r="1" spans="1:15" ht="12.75" customHeight="1"/>
    <row r="2" spans="1:15" ht="45" customHeight="1">
      <c r="A2" s="214" t="s">
        <v>340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65"/>
    </row>
    <row r="3" spans="1:15" ht="12" customHeight="1">
      <c r="A3" s="146"/>
      <c r="B3" s="161"/>
      <c r="C3" s="161"/>
      <c r="D3" s="161"/>
      <c r="E3" s="161"/>
      <c r="F3" s="161"/>
      <c r="G3" s="161"/>
      <c r="H3" s="161"/>
      <c r="I3" s="161"/>
      <c r="J3" s="174"/>
      <c r="K3" s="174"/>
      <c r="L3" s="174"/>
      <c r="M3" s="174"/>
      <c r="N3" s="174"/>
      <c r="O3" s="146"/>
    </row>
    <row r="4" spans="1:15" ht="12" customHeight="1">
      <c r="A4" s="215" t="s">
        <v>354</v>
      </c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181"/>
    </row>
    <row r="5" spans="1:15" ht="12" customHeight="1">
      <c r="A5" s="171"/>
      <c r="B5" s="171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46"/>
    </row>
    <row r="6" spans="1:15" ht="12" customHeight="1">
      <c r="B6" s="16"/>
      <c r="C6" s="16"/>
      <c r="D6" s="16"/>
      <c r="E6" s="16"/>
      <c r="F6" s="16"/>
      <c r="G6" s="16"/>
      <c r="H6" s="16"/>
      <c r="I6" s="16"/>
      <c r="J6" s="16"/>
      <c r="K6" s="213" t="s">
        <v>341</v>
      </c>
      <c r="L6" s="213"/>
      <c r="M6" s="213"/>
      <c r="N6" s="213"/>
    </row>
    <row r="7" spans="1:15" ht="93" customHeight="1">
      <c r="A7" s="172" t="s">
        <v>116</v>
      </c>
      <c r="B7" s="212" t="s">
        <v>93</v>
      </c>
      <c r="C7" s="212"/>
      <c r="D7" s="212"/>
      <c r="E7" s="212"/>
      <c r="F7" s="212"/>
      <c r="G7" s="212"/>
      <c r="H7" s="212"/>
      <c r="I7" s="212"/>
      <c r="J7" s="172" t="s">
        <v>274</v>
      </c>
      <c r="K7" s="175" t="s">
        <v>343</v>
      </c>
      <c r="L7" s="93" t="s">
        <v>344</v>
      </c>
      <c r="M7" s="93" t="s">
        <v>345</v>
      </c>
      <c r="N7" s="93" t="s">
        <v>342</v>
      </c>
    </row>
    <row r="8" spans="1:15" ht="15" customHeight="1">
      <c r="A8" s="17"/>
      <c r="B8" s="18">
        <v>1</v>
      </c>
      <c r="C8" s="19">
        <v>2</v>
      </c>
      <c r="D8" s="18">
        <v>3</v>
      </c>
      <c r="E8" s="19">
        <v>4</v>
      </c>
      <c r="F8" s="18">
        <v>5</v>
      </c>
      <c r="G8" s="19">
        <v>6</v>
      </c>
      <c r="H8" s="18">
        <v>7</v>
      </c>
      <c r="I8" s="19">
        <v>8</v>
      </c>
      <c r="J8" s="18">
        <v>9</v>
      </c>
      <c r="K8" s="173"/>
      <c r="L8" s="19">
        <v>10</v>
      </c>
      <c r="M8" s="18">
        <v>11</v>
      </c>
      <c r="N8" s="19">
        <v>12</v>
      </c>
    </row>
    <row r="9" spans="1:15" ht="39" customHeight="1">
      <c r="A9" s="19">
        <v>1</v>
      </c>
      <c r="B9" s="20" t="s">
        <v>94</v>
      </c>
      <c r="C9" s="20" t="s">
        <v>95</v>
      </c>
      <c r="D9" s="20" t="s">
        <v>96</v>
      </c>
      <c r="E9" s="20" t="s">
        <v>97</v>
      </c>
      <c r="F9" s="20" t="s">
        <v>97</v>
      </c>
      <c r="G9" s="20" t="s">
        <v>98</v>
      </c>
      <c r="H9" s="20" t="s">
        <v>99</v>
      </c>
      <c r="I9" s="20" t="s">
        <v>100</v>
      </c>
      <c r="J9" s="13" t="s">
        <v>101</v>
      </c>
      <c r="K9" s="21">
        <f>K18</f>
        <v>0</v>
      </c>
      <c r="L9" s="21">
        <f>L18</f>
        <v>94.700000000000728</v>
      </c>
      <c r="M9" s="21">
        <f>M18</f>
        <v>-198.49999999999818</v>
      </c>
      <c r="N9" s="21">
        <f>M9/L9*100</f>
        <v>-209.60929250263641</v>
      </c>
    </row>
    <row r="10" spans="1:15" ht="24" customHeight="1">
      <c r="A10" s="19">
        <v>2</v>
      </c>
      <c r="B10" s="20" t="s">
        <v>94</v>
      </c>
      <c r="C10" s="20" t="s">
        <v>95</v>
      </c>
      <c r="D10" s="20" t="s">
        <v>96</v>
      </c>
      <c r="E10" s="20" t="s">
        <v>97</v>
      </c>
      <c r="F10" s="20" t="s">
        <v>97</v>
      </c>
      <c r="G10" s="20" t="s">
        <v>98</v>
      </c>
      <c r="H10" s="20" t="s">
        <v>99</v>
      </c>
      <c r="I10" s="20" t="s">
        <v>102</v>
      </c>
      <c r="J10" s="13" t="s">
        <v>103</v>
      </c>
      <c r="K10" s="21">
        <f t="shared" ref="K10:M11" si="0">K11</f>
        <v>-8489.4000000000015</v>
      </c>
      <c r="L10" s="21">
        <f t="shared" si="0"/>
        <v>-9512.2999999999993</v>
      </c>
      <c r="M10" s="21">
        <f t="shared" si="0"/>
        <v>-9521.1999999999989</v>
      </c>
      <c r="N10" s="21">
        <f t="shared" ref="N10:N18" si="1">M10/L10*100</f>
        <v>100.09356307097126</v>
      </c>
    </row>
    <row r="11" spans="1:15" ht="24" customHeight="1">
      <c r="A11" s="19">
        <v>3</v>
      </c>
      <c r="B11" s="20" t="s">
        <v>94</v>
      </c>
      <c r="C11" s="20" t="s">
        <v>95</v>
      </c>
      <c r="D11" s="20" t="s">
        <v>96</v>
      </c>
      <c r="E11" s="20" t="s">
        <v>104</v>
      </c>
      <c r="F11" s="20" t="s">
        <v>97</v>
      </c>
      <c r="G11" s="20" t="s">
        <v>98</v>
      </c>
      <c r="H11" s="20" t="s">
        <v>99</v>
      </c>
      <c r="I11" s="20" t="s">
        <v>102</v>
      </c>
      <c r="J11" s="13" t="s">
        <v>105</v>
      </c>
      <c r="K11" s="21">
        <f t="shared" si="0"/>
        <v>-8489.4000000000015</v>
      </c>
      <c r="L11" s="21">
        <f t="shared" si="0"/>
        <v>-9512.2999999999993</v>
      </c>
      <c r="M11" s="21">
        <f t="shared" si="0"/>
        <v>-9521.1999999999989</v>
      </c>
      <c r="N11" s="21">
        <f t="shared" si="1"/>
        <v>100.09356307097126</v>
      </c>
    </row>
    <row r="12" spans="1:15" ht="24" customHeight="1">
      <c r="A12" s="19">
        <v>4</v>
      </c>
      <c r="B12" s="20" t="s">
        <v>94</v>
      </c>
      <c r="C12" s="20" t="s">
        <v>95</v>
      </c>
      <c r="D12" s="20" t="s">
        <v>96</v>
      </c>
      <c r="E12" s="20" t="s">
        <v>104</v>
      </c>
      <c r="F12" s="20" t="s">
        <v>95</v>
      </c>
      <c r="G12" s="20" t="s">
        <v>98</v>
      </c>
      <c r="H12" s="20" t="s">
        <v>99</v>
      </c>
      <c r="I12" s="20" t="s">
        <v>106</v>
      </c>
      <c r="J12" s="13" t="s">
        <v>107</v>
      </c>
      <c r="K12" s="21">
        <f>K13</f>
        <v>-8489.4000000000015</v>
      </c>
      <c r="L12" s="21">
        <f>L13</f>
        <v>-9512.2999999999993</v>
      </c>
      <c r="M12" s="21">
        <f>M13</f>
        <v>-9521.1999999999989</v>
      </c>
      <c r="N12" s="21">
        <f t="shared" si="1"/>
        <v>100.09356307097126</v>
      </c>
    </row>
    <row r="13" spans="1:15" ht="24" customHeight="1">
      <c r="A13" s="71">
        <v>5</v>
      </c>
      <c r="B13" s="72" t="s">
        <v>94</v>
      </c>
      <c r="C13" s="72" t="s">
        <v>95</v>
      </c>
      <c r="D13" s="72" t="s">
        <v>96</v>
      </c>
      <c r="E13" s="72" t="s">
        <v>104</v>
      </c>
      <c r="F13" s="72" t="s">
        <v>95</v>
      </c>
      <c r="G13" s="72" t="s">
        <v>98</v>
      </c>
      <c r="H13" s="72" t="s">
        <v>99</v>
      </c>
      <c r="I13" s="72" t="s">
        <v>106</v>
      </c>
      <c r="J13" s="73" t="s">
        <v>108</v>
      </c>
      <c r="K13" s="74">
        <f>-'пр.2 дох.'!K76</f>
        <v>-8489.4000000000015</v>
      </c>
      <c r="L13" s="74">
        <f>-'пр.2 дох.'!L76</f>
        <v>-9512.2999999999993</v>
      </c>
      <c r="M13" s="74">
        <f>-'пр.2 дох.'!M76</f>
        <v>-9521.1999999999989</v>
      </c>
      <c r="N13" s="69">
        <f t="shared" si="1"/>
        <v>100.09356307097126</v>
      </c>
    </row>
    <row r="14" spans="1:15" ht="24" customHeight="1">
      <c r="A14" s="19">
        <v>6</v>
      </c>
      <c r="B14" s="20" t="s">
        <v>94</v>
      </c>
      <c r="C14" s="20" t="s">
        <v>95</v>
      </c>
      <c r="D14" s="20" t="s">
        <v>96</v>
      </c>
      <c r="E14" s="20" t="s">
        <v>97</v>
      </c>
      <c r="F14" s="20" t="s">
        <v>97</v>
      </c>
      <c r="G14" s="20" t="s">
        <v>98</v>
      </c>
      <c r="H14" s="20" t="s">
        <v>99</v>
      </c>
      <c r="I14" s="20" t="s">
        <v>109</v>
      </c>
      <c r="J14" s="22" t="s">
        <v>110</v>
      </c>
      <c r="K14" s="21">
        <f t="shared" ref="K14:L16" si="2">K15</f>
        <v>8489.4000000000015</v>
      </c>
      <c r="L14" s="21">
        <f t="shared" si="2"/>
        <v>9607</v>
      </c>
      <c r="M14" s="21">
        <f t="shared" ref="M14:M16" si="3">M15</f>
        <v>9322.7000000000007</v>
      </c>
      <c r="N14" s="21">
        <f t="shared" si="1"/>
        <v>97.040699489955244</v>
      </c>
    </row>
    <row r="15" spans="1:15" ht="24" customHeight="1">
      <c r="A15" s="19">
        <v>7</v>
      </c>
      <c r="B15" s="20" t="s">
        <v>94</v>
      </c>
      <c r="C15" s="20" t="s">
        <v>95</v>
      </c>
      <c r="D15" s="20" t="s">
        <v>96</v>
      </c>
      <c r="E15" s="20" t="s">
        <v>104</v>
      </c>
      <c r="F15" s="20" t="s">
        <v>97</v>
      </c>
      <c r="G15" s="20" t="s">
        <v>98</v>
      </c>
      <c r="H15" s="20" t="s">
        <v>99</v>
      </c>
      <c r="I15" s="20" t="s">
        <v>109</v>
      </c>
      <c r="J15" s="22" t="s">
        <v>111</v>
      </c>
      <c r="K15" s="21">
        <f t="shared" si="2"/>
        <v>8489.4000000000015</v>
      </c>
      <c r="L15" s="21">
        <f t="shared" si="2"/>
        <v>9607</v>
      </c>
      <c r="M15" s="21">
        <f t="shared" si="3"/>
        <v>9322.7000000000007</v>
      </c>
      <c r="N15" s="21">
        <f t="shared" si="1"/>
        <v>97.040699489955244</v>
      </c>
    </row>
    <row r="16" spans="1:15" ht="24" customHeight="1">
      <c r="A16" s="19">
        <v>8</v>
      </c>
      <c r="B16" s="20" t="s">
        <v>94</v>
      </c>
      <c r="C16" s="20" t="s">
        <v>95</v>
      </c>
      <c r="D16" s="20" t="s">
        <v>96</v>
      </c>
      <c r="E16" s="20" t="s">
        <v>104</v>
      </c>
      <c r="F16" s="20" t="s">
        <v>95</v>
      </c>
      <c r="G16" s="20" t="s">
        <v>98</v>
      </c>
      <c r="H16" s="20" t="s">
        <v>99</v>
      </c>
      <c r="I16" s="20" t="s">
        <v>112</v>
      </c>
      <c r="J16" s="22" t="s">
        <v>113</v>
      </c>
      <c r="K16" s="21">
        <f t="shared" si="2"/>
        <v>8489.4000000000015</v>
      </c>
      <c r="L16" s="21">
        <f t="shared" si="2"/>
        <v>9607</v>
      </c>
      <c r="M16" s="21">
        <f t="shared" si="3"/>
        <v>9322.7000000000007</v>
      </c>
      <c r="N16" s="21">
        <f t="shared" si="1"/>
        <v>97.040699489955244</v>
      </c>
    </row>
    <row r="17" spans="1:14" ht="24" customHeight="1">
      <c r="A17" s="71">
        <v>9</v>
      </c>
      <c r="B17" s="72" t="s">
        <v>94</v>
      </c>
      <c r="C17" s="72" t="s">
        <v>95</v>
      </c>
      <c r="D17" s="72" t="s">
        <v>96</v>
      </c>
      <c r="E17" s="72" t="s">
        <v>104</v>
      </c>
      <c r="F17" s="72" t="s">
        <v>95</v>
      </c>
      <c r="G17" s="72" t="s">
        <v>98</v>
      </c>
      <c r="H17" s="72" t="s">
        <v>99</v>
      </c>
      <c r="I17" s="72" t="s">
        <v>112</v>
      </c>
      <c r="J17" s="73" t="s">
        <v>114</v>
      </c>
      <c r="K17" s="74">
        <f>'пр 4 вед '!G147</f>
        <v>8489.4000000000015</v>
      </c>
      <c r="L17" s="74">
        <f>'пр 4 вед '!H147</f>
        <v>9607</v>
      </c>
      <c r="M17" s="74">
        <f>'пр 4 вед '!I147</f>
        <v>9322.7000000000007</v>
      </c>
      <c r="N17" s="69">
        <f t="shared" si="1"/>
        <v>97.040699489955244</v>
      </c>
    </row>
    <row r="18" spans="1:14" ht="39" customHeight="1">
      <c r="A18" s="19"/>
      <c r="B18" s="23"/>
      <c r="C18" s="23"/>
      <c r="D18" s="23"/>
      <c r="E18" s="23"/>
      <c r="F18" s="23"/>
      <c r="G18" s="23"/>
      <c r="H18" s="23"/>
      <c r="I18" s="23"/>
      <c r="J18" s="13" t="s">
        <v>115</v>
      </c>
      <c r="K18" s="21">
        <f>K14+K10</f>
        <v>0</v>
      </c>
      <c r="L18" s="21">
        <f>L14+L10</f>
        <v>94.700000000000728</v>
      </c>
      <c r="M18" s="21">
        <f>M14+M10</f>
        <v>-198.49999999999818</v>
      </c>
      <c r="N18" s="21">
        <f t="shared" si="1"/>
        <v>-209.60929250263641</v>
      </c>
    </row>
    <row r="19" spans="1:14" s="25" customFormat="1" ht="51" customHeight="1">
      <c r="A19" s="24"/>
    </row>
  </sheetData>
  <mergeCells count="4">
    <mergeCell ref="B7:I7"/>
    <mergeCell ref="K6:N6"/>
    <mergeCell ref="A2:N2"/>
    <mergeCell ref="A4:N4"/>
  </mergeCells>
  <phoneticPr fontId="0" type="noConversion"/>
  <pageMargins left="0.78740157480314965" right="0.19685039370078741" top="0.39370078740157483" bottom="0.39370078740157483" header="0.51181102362204722" footer="0.51181102362204722"/>
  <pageSetup paperSize="9"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/>
  <dimension ref="A2:N89"/>
  <sheetViews>
    <sheetView tabSelected="1" zoomScaleNormal="100" workbookViewId="0">
      <selection activeCell="J162" sqref="J162"/>
    </sheetView>
  </sheetViews>
  <sheetFormatPr defaultRowHeight="12.75"/>
  <cols>
    <col min="1" max="1" width="3.7109375" style="31" customWidth="1"/>
    <col min="2" max="2" width="5.5703125" style="26" customWidth="1"/>
    <col min="3" max="3" width="3" style="26" customWidth="1"/>
    <col min="4" max="7" width="4" style="26" customWidth="1"/>
    <col min="8" max="8" width="5.140625" style="26" customWidth="1"/>
    <col min="9" max="9" width="9.85546875" style="26" customWidth="1"/>
    <col min="10" max="10" width="61.5703125" style="26" customWidth="1"/>
    <col min="11" max="14" width="10.42578125" style="26" customWidth="1"/>
    <col min="15" max="16384" width="9.140625" style="26"/>
  </cols>
  <sheetData>
    <row r="2" spans="1:14" s="31" customFormat="1" ht="46.5" customHeight="1">
      <c r="A2" s="216" t="s">
        <v>359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</row>
    <row r="3" spans="1:14" s="31" customFormat="1" ht="12" customHeight="1">
      <c r="A3" s="183"/>
      <c r="B3" s="183"/>
      <c r="C3" s="183"/>
      <c r="D3" s="183"/>
      <c r="E3" s="183"/>
      <c r="F3" s="183"/>
      <c r="G3" s="183"/>
      <c r="H3" s="183"/>
      <c r="I3" s="183"/>
      <c r="J3" s="184"/>
      <c r="K3" s="185"/>
      <c r="L3" s="185"/>
      <c r="M3" s="185"/>
      <c r="N3" s="179"/>
    </row>
    <row r="4" spans="1:14" s="31" customFormat="1" ht="12" customHeight="1">
      <c r="A4" s="221" t="s">
        <v>346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</row>
    <row r="5" spans="1:14" s="31" customFormat="1" ht="12" customHeight="1">
      <c r="A5" s="179"/>
      <c r="B5" s="32"/>
      <c r="C5" s="32"/>
      <c r="D5" s="32"/>
      <c r="E5" s="32"/>
      <c r="F5" s="32"/>
      <c r="G5" s="32"/>
      <c r="H5" s="32"/>
      <c r="I5" s="32"/>
      <c r="J5" s="186"/>
      <c r="K5" s="182"/>
      <c r="L5" s="182"/>
      <c r="M5" s="182"/>
      <c r="N5" s="32"/>
    </row>
    <row r="6" spans="1:14" ht="12" customHeight="1">
      <c r="A6" s="179"/>
      <c r="B6" s="32"/>
      <c r="C6" s="32"/>
      <c r="D6" s="32"/>
      <c r="E6" s="32"/>
      <c r="F6" s="32"/>
      <c r="G6" s="32"/>
      <c r="H6" s="32"/>
      <c r="I6" s="32"/>
      <c r="J6" s="186"/>
      <c r="K6" s="213" t="s">
        <v>341</v>
      </c>
      <c r="L6" s="213"/>
      <c r="M6" s="213"/>
      <c r="N6" s="213"/>
    </row>
    <row r="7" spans="1:14" ht="15" customHeight="1">
      <c r="A7" s="217" t="s">
        <v>71</v>
      </c>
      <c r="B7" s="217" t="s">
        <v>120</v>
      </c>
      <c r="C7" s="217"/>
      <c r="D7" s="217"/>
      <c r="E7" s="217"/>
      <c r="F7" s="217"/>
      <c r="G7" s="217"/>
      <c r="H7" s="217"/>
      <c r="I7" s="217"/>
      <c r="J7" s="217" t="s">
        <v>275</v>
      </c>
      <c r="K7" s="218" t="s">
        <v>343</v>
      </c>
      <c r="L7" s="220" t="s">
        <v>344</v>
      </c>
      <c r="M7" s="220" t="s">
        <v>345</v>
      </c>
      <c r="N7" s="220" t="s">
        <v>342</v>
      </c>
    </row>
    <row r="8" spans="1:14" ht="78" customHeight="1">
      <c r="A8" s="217"/>
      <c r="B8" s="85" t="s">
        <v>117</v>
      </c>
      <c r="C8" s="85" t="s">
        <v>276</v>
      </c>
      <c r="D8" s="85" t="s">
        <v>277</v>
      </c>
      <c r="E8" s="85" t="s">
        <v>278</v>
      </c>
      <c r="F8" s="85" t="s">
        <v>279</v>
      </c>
      <c r="G8" s="85" t="s">
        <v>280</v>
      </c>
      <c r="H8" s="85" t="s">
        <v>281</v>
      </c>
      <c r="I8" s="85" t="s">
        <v>282</v>
      </c>
      <c r="J8" s="217"/>
      <c r="K8" s="219"/>
      <c r="L8" s="220"/>
      <c r="M8" s="220"/>
      <c r="N8" s="220"/>
    </row>
    <row r="9" spans="1:14" s="31" customFormat="1" ht="12" customHeight="1">
      <c r="A9" s="93"/>
      <c r="B9" s="94">
        <v>1</v>
      </c>
      <c r="C9" s="94">
        <v>2</v>
      </c>
      <c r="D9" s="94">
        <v>3</v>
      </c>
      <c r="E9" s="94">
        <v>4</v>
      </c>
      <c r="F9" s="94">
        <v>5</v>
      </c>
      <c r="G9" s="94">
        <v>6</v>
      </c>
      <c r="H9" s="94">
        <v>7</v>
      </c>
      <c r="I9" s="94">
        <v>8</v>
      </c>
      <c r="J9" s="94">
        <v>9</v>
      </c>
      <c r="K9" s="94">
        <v>10</v>
      </c>
      <c r="L9" s="94">
        <v>11</v>
      </c>
      <c r="M9" s="94">
        <v>12</v>
      </c>
      <c r="N9" s="94">
        <v>13</v>
      </c>
    </row>
    <row r="10" spans="1:14" ht="14.25" customHeight="1">
      <c r="A10" s="95">
        <v>1</v>
      </c>
      <c r="B10" s="96" t="s">
        <v>100</v>
      </c>
      <c r="C10" s="96" t="s">
        <v>121</v>
      </c>
      <c r="D10" s="96" t="s">
        <v>97</v>
      </c>
      <c r="E10" s="96" t="s">
        <v>97</v>
      </c>
      <c r="F10" s="96" t="s">
        <v>100</v>
      </c>
      <c r="G10" s="96" t="s">
        <v>97</v>
      </c>
      <c r="H10" s="96" t="s">
        <v>99</v>
      </c>
      <c r="I10" s="96" t="s">
        <v>100</v>
      </c>
      <c r="J10" s="33" t="s">
        <v>122</v>
      </c>
      <c r="K10" s="34">
        <f>K11+K14+K23+K31+K20+K35</f>
        <v>224.7</v>
      </c>
      <c r="L10" s="34">
        <f t="shared" ref="L10:M10" si="0">L11+L14+L23+L31+L20+L35</f>
        <v>233.2</v>
      </c>
      <c r="M10" s="34">
        <f t="shared" si="0"/>
        <v>242.1</v>
      </c>
      <c r="N10" s="21">
        <f t="shared" ref="N10:N12" si="1">M10/L10*100</f>
        <v>103.8164665523156</v>
      </c>
    </row>
    <row r="11" spans="1:14">
      <c r="A11" s="95">
        <v>2</v>
      </c>
      <c r="B11" s="27" t="s">
        <v>123</v>
      </c>
      <c r="C11" s="27" t="s">
        <v>121</v>
      </c>
      <c r="D11" s="27" t="s">
        <v>95</v>
      </c>
      <c r="E11" s="27" t="s">
        <v>97</v>
      </c>
      <c r="F11" s="27" t="s">
        <v>100</v>
      </c>
      <c r="G11" s="27" t="s">
        <v>97</v>
      </c>
      <c r="H11" s="27" t="s">
        <v>99</v>
      </c>
      <c r="I11" s="27" t="s">
        <v>100</v>
      </c>
      <c r="J11" s="86" t="s">
        <v>124</v>
      </c>
      <c r="K11" s="35">
        <f t="shared" ref="K11:M12" si="2">K12</f>
        <v>45.3</v>
      </c>
      <c r="L11" s="35">
        <f t="shared" si="2"/>
        <v>43</v>
      </c>
      <c r="M11" s="35">
        <f t="shared" si="2"/>
        <v>39.1</v>
      </c>
      <c r="N11" s="21">
        <f t="shared" si="1"/>
        <v>90.930232558139537</v>
      </c>
    </row>
    <row r="12" spans="1:14">
      <c r="A12" s="95">
        <v>3</v>
      </c>
      <c r="B12" s="27" t="s">
        <v>123</v>
      </c>
      <c r="C12" s="27" t="s">
        <v>121</v>
      </c>
      <c r="D12" s="27" t="s">
        <v>95</v>
      </c>
      <c r="E12" s="27" t="s">
        <v>104</v>
      </c>
      <c r="F12" s="27" t="s">
        <v>100</v>
      </c>
      <c r="G12" s="27" t="s">
        <v>95</v>
      </c>
      <c r="H12" s="27" t="s">
        <v>99</v>
      </c>
      <c r="I12" s="27" t="s">
        <v>125</v>
      </c>
      <c r="J12" s="86" t="s">
        <v>126</v>
      </c>
      <c r="K12" s="35">
        <f t="shared" si="2"/>
        <v>45.3</v>
      </c>
      <c r="L12" s="35">
        <f t="shared" si="2"/>
        <v>43</v>
      </c>
      <c r="M12" s="35">
        <f t="shared" si="2"/>
        <v>39.1</v>
      </c>
      <c r="N12" s="21">
        <f t="shared" si="1"/>
        <v>90.930232558139537</v>
      </c>
    </row>
    <row r="13" spans="1:14" s="88" customFormat="1" ht="51" customHeight="1">
      <c r="A13" s="97">
        <v>4</v>
      </c>
      <c r="B13" s="70" t="s">
        <v>123</v>
      </c>
      <c r="C13" s="70" t="s">
        <v>121</v>
      </c>
      <c r="D13" s="70" t="s">
        <v>95</v>
      </c>
      <c r="E13" s="70" t="s">
        <v>104</v>
      </c>
      <c r="F13" s="70" t="s">
        <v>127</v>
      </c>
      <c r="G13" s="70" t="s">
        <v>95</v>
      </c>
      <c r="H13" s="70" t="s">
        <v>99</v>
      </c>
      <c r="I13" s="70" t="s">
        <v>125</v>
      </c>
      <c r="J13" s="68" t="s">
        <v>128</v>
      </c>
      <c r="K13" s="69">
        <v>45.3</v>
      </c>
      <c r="L13" s="69">
        <v>43</v>
      </c>
      <c r="M13" s="69">
        <v>39.1</v>
      </c>
      <c r="N13" s="69">
        <f>M13/L13*100</f>
        <v>90.930232558139537</v>
      </c>
    </row>
    <row r="14" spans="1:14" s="88" customFormat="1" ht="27" customHeight="1">
      <c r="A14" s="95">
        <v>5</v>
      </c>
      <c r="B14" s="98" t="s">
        <v>100</v>
      </c>
      <c r="C14" s="98" t="s">
        <v>121</v>
      </c>
      <c r="D14" s="98" t="s">
        <v>159</v>
      </c>
      <c r="E14" s="98" t="s">
        <v>97</v>
      </c>
      <c r="F14" s="98" t="s">
        <v>100</v>
      </c>
      <c r="G14" s="98" t="s">
        <v>97</v>
      </c>
      <c r="H14" s="98" t="s">
        <v>99</v>
      </c>
      <c r="I14" s="98" t="s">
        <v>100</v>
      </c>
      <c r="J14" s="36" t="s">
        <v>166</v>
      </c>
      <c r="K14" s="37">
        <f>K15</f>
        <v>134.4</v>
      </c>
      <c r="L14" s="37">
        <f t="shared" ref="L14:M14" si="3">L15</f>
        <v>134.4</v>
      </c>
      <c r="M14" s="37">
        <f t="shared" si="3"/>
        <v>155</v>
      </c>
      <c r="N14" s="21">
        <f t="shared" ref="N14:N75" si="4">M14/L14*100</f>
        <v>115.32738095238095</v>
      </c>
    </row>
    <row r="15" spans="1:14" s="88" customFormat="1" ht="25.5">
      <c r="A15" s="95">
        <v>6</v>
      </c>
      <c r="B15" s="99" t="s">
        <v>162</v>
      </c>
      <c r="C15" s="99" t="s">
        <v>121</v>
      </c>
      <c r="D15" s="99" t="s">
        <v>159</v>
      </c>
      <c r="E15" s="99" t="s">
        <v>104</v>
      </c>
      <c r="F15" s="99" t="s">
        <v>100</v>
      </c>
      <c r="G15" s="99" t="s">
        <v>95</v>
      </c>
      <c r="H15" s="99" t="s">
        <v>99</v>
      </c>
      <c r="I15" s="99" t="s">
        <v>125</v>
      </c>
      <c r="J15" s="13" t="s">
        <v>161</v>
      </c>
      <c r="K15" s="21">
        <f>SUM(K16:K19)</f>
        <v>134.4</v>
      </c>
      <c r="L15" s="21">
        <f t="shared" ref="L15:M15" si="5">SUM(L16:L19)</f>
        <v>134.4</v>
      </c>
      <c r="M15" s="21">
        <f t="shared" si="5"/>
        <v>155</v>
      </c>
      <c r="N15" s="21">
        <f t="shared" si="4"/>
        <v>115.32738095238095</v>
      </c>
    </row>
    <row r="16" spans="1:14" s="88" customFormat="1" ht="51">
      <c r="A16" s="97">
        <v>7</v>
      </c>
      <c r="B16" s="100" t="s">
        <v>162</v>
      </c>
      <c r="C16" s="100" t="s">
        <v>121</v>
      </c>
      <c r="D16" s="100" t="s">
        <v>159</v>
      </c>
      <c r="E16" s="100" t="s">
        <v>104</v>
      </c>
      <c r="F16" s="100" t="s">
        <v>160</v>
      </c>
      <c r="G16" s="100" t="s">
        <v>95</v>
      </c>
      <c r="H16" s="100" t="s">
        <v>99</v>
      </c>
      <c r="I16" s="100" t="s">
        <v>125</v>
      </c>
      <c r="J16" s="68" t="s">
        <v>141</v>
      </c>
      <c r="K16" s="69">
        <v>60.8</v>
      </c>
      <c r="L16" s="69">
        <v>60.8</v>
      </c>
      <c r="M16" s="69">
        <v>77.7</v>
      </c>
      <c r="N16" s="69">
        <f t="shared" si="4"/>
        <v>127.79605263157896</v>
      </c>
    </row>
    <row r="17" spans="1:14" s="88" customFormat="1" ht="63.75">
      <c r="A17" s="97">
        <v>8</v>
      </c>
      <c r="B17" s="100" t="s">
        <v>162</v>
      </c>
      <c r="C17" s="100" t="s">
        <v>121</v>
      </c>
      <c r="D17" s="100" t="s">
        <v>159</v>
      </c>
      <c r="E17" s="100" t="s">
        <v>104</v>
      </c>
      <c r="F17" s="100" t="s">
        <v>163</v>
      </c>
      <c r="G17" s="100" t="s">
        <v>95</v>
      </c>
      <c r="H17" s="100" t="s">
        <v>99</v>
      </c>
      <c r="I17" s="100" t="s">
        <v>125</v>
      </c>
      <c r="J17" s="68" t="s">
        <v>142</v>
      </c>
      <c r="K17" s="69">
        <v>0.3</v>
      </c>
      <c r="L17" s="69">
        <v>0.3</v>
      </c>
      <c r="M17" s="69">
        <v>0.4</v>
      </c>
      <c r="N17" s="69">
        <f t="shared" si="4"/>
        <v>133.33333333333334</v>
      </c>
    </row>
    <row r="18" spans="1:14" s="88" customFormat="1" ht="51">
      <c r="A18" s="97">
        <v>9</v>
      </c>
      <c r="B18" s="100" t="s">
        <v>162</v>
      </c>
      <c r="C18" s="100" t="s">
        <v>121</v>
      </c>
      <c r="D18" s="100" t="s">
        <v>159</v>
      </c>
      <c r="E18" s="100" t="s">
        <v>104</v>
      </c>
      <c r="F18" s="100" t="s">
        <v>164</v>
      </c>
      <c r="G18" s="100" t="s">
        <v>95</v>
      </c>
      <c r="H18" s="100" t="s">
        <v>99</v>
      </c>
      <c r="I18" s="100" t="s">
        <v>125</v>
      </c>
      <c r="J18" s="68" t="s">
        <v>143</v>
      </c>
      <c r="K18" s="69">
        <v>80.900000000000006</v>
      </c>
      <c r="L18" s="69">
        <v>80.900000000000006</v>
      </c>
      <c r="M18" s="69">
        <v>85.8</v>
      </c>
      <c r="N18" s="69">
        <f t="shared" si="4"/>
        <v>106.05686032138442</v>
      </c>
    </row>
    <row r="19" spans="1:14" s="88" customFormat="1" ht="51">
      <c r="A19" s="97">
        <v>10</v>
      </c>
      <c r="B19" s="100" t="s">
        <v>162</v>
      </c>
      <c r="C19" s="100" t="s">
        <v>121</v>
      </c>
      <c r="D19" s="100" t="s">
        <v>159</v>
      </c>
      <c r="E19" s="100" t="s">
        <v>104</v>
      </c>
      <c r="F19" s="100" t="s">
        <v>165</v>
      </c>
      <c r="G19" s="100" t="s">
        <v>95</v>
      </c>
      <c r="H19" s="100" t="s">
        <v>99</v>
      </c>
      <c r="I19" s="100" t="s">
        <v>125</v>
      </c>
      <c r="J19" s="68" t="s">
        <v>144</v>
      </c>
      <c r="K19" s="69">
        <v>-7.6</v>
      </c>
      <c r="L19" s="69">
        <v>-7.6</v>
      </c>
      <c r="M19" s="69">
        <v>-8.9</v>
      </c>
      <c r="N19" s="69">
        <f t="shared" si="4"/>
        <v>117.10526315789475</v>
      </c>
    </row>
    <row r="20" spans="1:14" s="88" customFormat="1" ht="15" customHeight="1">
      <c r="A20" s="95">
        <v>11</v>
      </c>
      <c r="B20" s="101" t="s">
        <v>123</v>
      </c>
      <c r="C20" s="101" t="s">
        <v>121</v>
      </c>
      <c r="D20" s="101" t="s">
        <v>96</v>
      </c>
      <c r="E20" s="101" t="s">
        <v>97</v>
      </c>
      <c r="F20" s="101" t="s">
        <v>100</v>
      </c>
      <c r="G20" s="101" t="s">
        <v>97</v>
      </c>
      <c r="H20" s="101" t="s">
        <v>99</v>
      </c>
      <c r="I20" s="101" t="s">
        <v>100</v>
      </c>
      <c r="J20" s="82" t="s">
        <v>247</v>
      </c>
      <c r="K20" s="83">
        <f>K21</f>
        <v>24</v>
      </c>
      <c r="L20" s="83">
        <f t="shared" ref="L20:M21" si="6">L21</f>
        <v>10</v>
      </c>
      <c r="M20" s="83">
        <f t="shared" si="6"/>
        <v>7.7</v>
      </c>
      <c r="N20" s="21">
        <f t="shared" si="4"/>
        <v>77</v>
      </c>
    </row>
    <row r="21" spans="1:14" s="88" customFormat="1" ht="15" customHeight="1">
      <c r="A21" s="95">
        <v>12</v>
      </c>
      <c r="B21" s="102" t="s">
        <v>123</v>
      </c>
      <c r="C21" s="102" t="s">
        <v>121</v>
      </c>
      <c r="D21" s="102" t="s">
        <v>96</v>
      </c>
      <c r="E21" s="102" t="s">
        <v>159</v>
      </c>
      <c r="F21" s="102" t="s">
        <v>100</v>
      </c>
      <c r="G21" s="102" t="s">
        <v>95</v>
      </c>
      <c r="H21" s="102" t="s">
        <v>99</v>
      </c>
      <c r="I21" s="102" t="s">
        <v>125</v>
      </c>
      <c r="J21" s="2" t="s">
        <v>248</v>
      </c>
      <c r="K21" s="21">
        <f>K22</f>
        <v>24</v>
      </c>
      <c r="L21" s="21">
        <f t="shared" si="6"/>
        <v>10</v>
      </c>
      <c r="M21" s="21">
        <f t="shared" si="6"/>
        <v>7.7</v>
      </c>
      <c r="N21" s="21">
        <f t="shared" si="4"/>
        <v>77</v>
      </c>
    </row>
    <row r="22" spans="1:14" s="88" customFormat="1" ht="15" customHeight="1">
      <c r="A22" s="97">
        <v>13</v>
      </c>
      <c r="B22" s="100" t="s">
        <v>123</v>
      </c>
      <c r="C22" s="100" t="s">
        <v>121</v>
      </c>
      <c r="D22" s="100" t="s">
        <v>96</v>
      </c>
      <c r="E22" s="100" t="s">
        <v>159</v>
      </c>
      <c r="F22" s="100" t="s">
        <v>127</v>
      </c>
      <c r="G22" s="100" t="s">
        <v>95</v>
      </c>
      <c r="H22" s="100" t="s">
        <v>99</v>
      </c>
      <c r="I22" s="100" t="s">
        <v>125</v>
      </c>
      <c r="J22" s="68" t="s">
        <v>248</v>
      </c>
      <c r="K22" s="69">
        <v>24</v>
      </c>
      <c r="L22" s="69">
        <v>10</v>
      </c>
      <c r="M22" s="69">
        <v>7.7</v>
      </c>
      <c r="N22" s="69">
        <v>7.7</v>
      </c>
    </row>
    <row r="23" spans="1:14" ht="15" customHeight="1">
      <c r="A23" s="95">
        <v>14</v>
      </c>
      <c r="B23" s="27" t="s">
        <v>123</v>
      </c>
      <c r="C23" s="27" t="s">
        <v>121</v>
      </c>
      <c r="D23" s="27" t="s">
        <v>129</v>
      </c>
      <c r="E23" s="27" t="s">
        <v>97</v>
      </c>
      <c r="F23" s="27" t="s">
        <v>100</v>
      </c>
      <c r="G23" s="27" t="s">
        <v>97</v>
      </c>
      <c r="H23" s="27" t="s">
        <v>99</v>
      </c>
      <c r="I23" s="27" t="s">
        <v>100</v>
      </c>
      <c r="J23" s="86" t="s">
        <v>130</v>
      </c>
      <c r="K23" s="35">
        <f>K24+K26</f>
        <v>21</v>
      </c>
      <c r="L23" s="35">
        <f t="shared" ref="L23:M23" si="7">L24+L26</f>
        <v>37.299999999999997</v>
      </c>
      <c r="M23" s="35">
        <f t="shared" si="7"/>
        <v>31.800000000000004</v>
      </c>
      <c r="N23" s="21">
        <f t="shared" si="4"/>
        <v>85.254691689008055</v>
      </c>
    </row>
    <row r="24" spans="1:14" s="38" customFormat="1">
      <c r="A24" s="95">
        <v>15</v>
      </c>
      <c r="B24" s="27" t="s">
        <v>123</v>
      </c>
      <c r="C24" s="27" t="s">
        <v>121</v>
      </c>
      <c r="D24" s="27" t="s">
        <v>129</v>
      </c>
      <c r="E24" s="27" t="s">
        <v>95</v>
      </c>
      <c r="F24" s="27" t="s">
        <v>100</v>
      </c>
      <c r="G24" s="27" t="s">
        <v>97</v>
      </c>
      <c r="H24" s="27" t="s">
        <v>99</v>
      </c>
      <c r="I24" s="27" t="s">
        <v>125</v>
      </c>
      <c r="J24" s="86" t="s">
        <v>131</v>
      </c>
      <c r="K24" s="35">
        <f>K25</f>
        <v>9</v>
      </c>
      <c r="L24" s="35">
        <f t="shared" ref="L24:M24" si="8">L25</f>
        <v>5</v>
      </c>
      <c r="M24" s="35">
        <f t="shared" si="8"/>
        <v>3.6</v>
      </c>
      <c r="N24" s="21">
        <f t="shared" si="4"/>
        <v>72</v>
      </c>
    </row>
    <row r="25" spans="1:14" ht="38.25">
      <c r="A25" s="97">
        <v>16</v>
      </c>
      <c r="B25" s="103" t="s">
        <v>123</v>
      </c>
      <c r="C25" s="103" t="s">
        <v>121</v>
      </c>
      <c r="D25" s="103" t="s">
        <v>129</v>
      </c>
      <c r="E25" s="103" t="s">
        <v>95</v>
      </c>
      <c r="F25" s="103" t="s">
        <v>132</v>
      </c>
      <c r="G25" s="103" t="s">
        <v>98</v>
      </c>
      <c r="H25" s="103" t="s">
        <v>99</v>
      </c>
      <c r="I25" s="103" t="s">
        <v>125</v>
      </c>
      <c r="J25" s="67" t="s">
        <v>62</v>
      </c>
      <c r="K25" s="66">
        <v>9</v>
      </c>
      <c r="L25" s="66">
        <v>5</v>
      </c>
      <c r="M25" s="66">
        <v>3.6</v>
      </c>
      <c r="N25" s="69">
        <f t="shared" si="4"/>
        <v>72</v>
      </c>
    </row>
    <row r="26" spans="1:14" s="38" customFormat="1">
      <c r="A26" s="95">
        <v>17</v>
      </c>
      <c r="B26" s="27" t="s">
        <v>123</v>
      </c>
      <c r="C26" s="27" t="s">
        <v>121</v>
      </c>
      <c r="D26" s="27" t="s">
        <v>129</v>
      </c>
      <c r="E26" s="27" t="s">
        <v>129</v>
      </c>
      <c r="F26" s="27" t="s">
        <v>100</v>
      </c>
      <c r="G26" s="27" t="s">
        <v>97</v>
      </c>
      <c r="H26" s="27" t="s">
        <v>99</v>
      </c>
      <c r="I26" s="27" t="s">
        <v>125</v>
      </c>
      <c r="J26" s="86" t="s">
        <v>133</v>
      </c>
      <c r="K26" s="35">
        <f>K27+K29</f>
        <v>12</v>
      </c>
      <c r="L26" s="35">
        <f t="shared" ref="L26:M26" si="9">L27+L29</f>
        <v>32.299999999999997</v>
      </c>
      <c r="M26" s="35">
        <f t="shared" si="9"/>
        <v>28.200000000000003</v>
      </c>
      <c r="N26" s="21">
        <f t="shared" si="4"/>
        <v>87.306501547987637</v>
      </c>
    </row>
    <row r="27" spans="1:14" s="38" customFormat="1">
      <c r="A27" s="95"/>
      <c r="B27" s="28" t="s">
        <v>123</v>
      </c>
      <c r="C27" s="28" t="s">
        <v>121</v>
      </c>
      <c r="D27" s="28" t="s">
        <v>129</v>
      </c>
      <c r="E27" s="28" t="s">
        <v>129</v>
      </c>
      <c r="F27" s="28" t="s">
        <v>132</v>
      </c>
      <c r="G27" s="28" t="s">
        <v>97</v>
      </c>
      <c r="H27" s="28" t="s">
        <v>99</v>
      </c>
      <c r="I27" s="28" t="s">
        <v>125</v>
      </c>
      <c r="J27" s="87" t="s">
        <v>338</v>
      </c>
      <c r="K27" s="35">
        <f>K28</f>
        <v>0</v>
      </c>
      <c r="L27" s="35">
        <f t="shared" ref="L27:M27" si="10">L28</f>
        <v>1</v>
      </c>
      <c r="M27" s="35">
        <f t="shared" si="10"/>
        <v>0.6</v>
      </c>
      <c r="N27" s="21">
        <f t="shared" si="4"/>
        <v>60</v>
      </c>
    </row>
    <row r="28" spans="1:14" s="38" customFormat="1" ht="25.5">
      <c r="A28" s="95"/>
      <c r="B28" s="103" t="s">
        <v>123</v>
      </c>
      <c r="C28" s="103" t="s">
        <v>121</v>
      </c>
      <c r="D28" s="103" t="s">
        <v>129</v>
      </c>
      <c r="E28" s="103" t="s">
        <v>129</v>
      </c>
      <c r="F28" s="103" t="s">
        <v>337</v>
      </c>
      <c r="G28" s="103" t="s">
        <v>98</v>
      </c>
      <c r="H28" s="103" t="s">
        <v>99</v>
      </c>
      <c r="I28" s="103" t="s">
        <v>125</v>
      </c>
      <c r="J28" s="67" t="s">
        <v>339</v>
      </c>
      <c r="K28" s="66">
        <v>0</v>
      </c>
      <c r="L28" s="66">
        <v>1</v>
      </c>
      <c r="M28" s="198">
        <v>0.6</v>
      </c>
      <c r="N28" s="69">
        <f t="shared" si="4"/>
        <v>60</v>
      </c>
    </row>
    <row r="29" spans="1:14" ht="25.5">
      <c r="A29" s="95">
        <v>18</v>
      </c>
      <c r="B29" s="28" t="s">
        <v>123</v>
      </c>
      <c r="C29" s="28" t="s">
        <v>121</v>
      </c>
      <c r="D29" s="28" t="s">
        <v>129</v>
      </c>
      <c r="E29" s="28" t="s">
        <v>129</v>
      </c>
      <c r="F29" s="28" t="s">
        <v>64</v>
      </c>
      <c r="G29" s="28" t="s">
        <v>97</v>
      </c>
      <c r="H29" s="28" t="s">
        <v>99</v>
      </c>
      <c r="I29" s="28" t="s">
        <v>125</v>
      </c>
      <c r="J29" s="87" t="s">
        <v>65</v>
      </c>
      <c r="K29" s="39">
        <f t="shared" ref="K29:M29" si="11">K30</f>
        <v>12</v>
      </c>
      <c r="L29" s="39">
        <f t="shared" si="11"/>
        <v>31.3</v>
      </c>
      <c r="M29" s="39">
        <f t="shared" si="11"/>
        <v>27.6</v>
      </c>
      <c r="N29" s="21">
        <f t="shared" si="4"/>
        <v>88.178913738019176</v>
      </c>
    </row>
    <row r="30" spans="1:14" ht="51">
      <c r="A30" s="97">
        <v>19</v>
      </c>
      <c r="B30" s="103" t="s">
        <v>123</v>
      </c>
      <c r="C30" s="103" t="s">
        <v>121</v>
      </c>
      <c r="D30" s="103" t="s">
        <v>129</v>
      </c>
      <c r="E30" s="103" t="s">
        <v>129</v>
      </c>
      <c r="F30" s="103" t="s">
        <v>63</v>
      </c>
      <c r="G30" s="103" t="s">
        <v>98</v>
      </c>
      <c r="H30" s="103" t="s">
        <v>99</v>
      </c>
      <c r="I30" s="103" t="s">
        <v>125</v>
      </c>
      <c r="J30" s="67" t="s">
        <v>134</v>
      </c>
      <c r="K30" s="66">
        <v>12</v>
      </c>
      <c r="L30" s="66">
        <v>31.3</v>
      </c>
      <c r="M30" s="66">
        <v>27.6</v>
      </c>
      <c r="N30" s="69">
        <f t="shared" si="4"/>
        <v>88.178913738019176</v>
      </c>
    </row>
    <row r="31" spans="1:14" ht="25.5" hidden="1">
      <c r="A31" s="95">
        <v>17</v>
      </c>
      <c r="B31" s="27" t="s">
        <v>100</v>
      </c>
      <c r="C31" s="27" t="s">
        <v>121</v>
      </c>
      <c r="D31" s="27" t="s">
        <v>146</v>
      </c>
      <c r="E31" s="27" t="s">
        <v>97</v>
      </c>
      <c r="F31" s="27" t="s">
        <v>100</v>
      </c>
      <c r="G31" s="27" t="s">
        <v>97</v>
      </c>
      <c r="H31" s="27" t="s">
        <v>99</v>
      </c>
      <c r="I31" s="27" t="s">
        <v>100</v>
      </c>
      <c r="J31" s="86" t="s">
        <v>13</v>
      </c>
      <c r="K31" s="35">
        <f t="shared" ref="K31:L33" si="12">K32</f>
        <v>0</v>
      </c>
      <c r="L31" s="35">
        <f t="shared" si="12"/>
        <v>0</v>
      </c>
      <c r="M31" s="35">
        <f t="shared" ref="M31:M33" si="13">M32</f>
        <v>0</v>
      </c>
      <c r="N31" s="69" t="e">
        <f t="shared" si="4"/>
        <v>#DIV/0!</v>
      </c>
    </row>
    <row r="32" spans="1:14" hidden="1">
      <c r="A32" s="95">
        <v>18</v>
      </c>
      <c r="B32" s="28" t="s">
        <v>94</v>
      </c>
      <c r="C32" s="28" t="s">
        <v>121</v>
      </c>
      <c r="D32" s="28" t="s">
        <v>146</v>
      </c>
      <c r="E32" s="28" t="s">
        <v>104</v>
      </c>
      <c r="F32" s="28" t="s">
        <v>100</v>
      </c>
      <c r="G32" s="28" t="s">
        <v>97</v>
      </c>
      <c r="H32" s="28" t="s">
        <v>99</v>
      </c>
      <c r="I32" s="28" t="s">
        <v>147</v>
      </c>
      <c r="J32" s="87" t="s">
        <v>14</v>
      </c>
      <c r="K32" s="39">
        <f t="shared" si="12"/>
        <v>0</v>
      </c>
      <c r="L32" s="39">
        <f t="shared" si="12"/>
        <v>0</v>
      </c>
      <c r="M32" s="39">
        <f t="shared" si="13"/>
        <v>0</v>
      </c>
      <c r="N32" s="69" t="e">
        <f t="shared" si="4"/>
        <v>#DIV/0!</v>
      </c>
    </row>
    <row r="33" spans="1:14" ht="25.5" hidden="1">
      <c r="A33" s="95">
        <v>19</v>
      </c>
      <c r="B33" s="28" t="s">
        <v>94</v>
      </c>
      <c r="C33" s="28" t="s">
        <v>121</v>
      </c>
      <c r="D33" s="28" t="s">
        <v>146</v>
      </c>
      <c r="E33" s="28" t="s">
        <v>104</v>
      </c>
      <c r="F33" s="28" t="s">
        <v>148</v>
      </c>
      <c r="G33" s="28" t="s">
        <v>97</v>
      </c>
      <c r="H33" s="28" t="s">
        <v>99</v>
      </c>
      <c r="I33" s="28" t="s">
        <v>147</v>
      </c>
      <c r="J33" s="87" t="s">
        <v>118</v>
      </c>
      <c r="K33" s="39">
        <f t="shared" si="12"/>
        <v>0</v>
      </c>
      <c r="L33" s="39">
        <f t="shared" si="12"/>
        <v>0</v>
      </c>
      <c r="M33" s="39">
        <f t="shared" si="13"/>
        <v>0</v>
      </c>
      <c r="N33" s="69" t="e">
        <f t="shared" si="4"/>
        <v>#DIV/0!</v>
      </c>
    </row>
    <row r="34" spans="1:14" hidden="1">
      <c r="A34" s="97">
        <v>20</v>
      </c>
      <c r="B34" s="103" t="s">
        <v>94</v>
      </c>
      <c r="C34" s="103" t="s">
        <v>121</v>
      </c>
      <c r="D34" s="103" t="s">
        <v>146</v>
      </c>
      <c r="E34" s="103" t="s">
        <v>104</v>
      </c>
      <c r="F34" s="103" t="s">
        <v>149</v>
      </c>
      <c r="G34" s="103" t="s">
        <v>98</v>
      </c>
      <c r="H34" s="103" t="s">
        <v>99</v>
      </c>
      <c r="I34" s="103" t="s">
        <v>147</v>
      </c>
      <c r="J34" s="67" t="e">
        <f>#REF!</f>
        <v>#REF!</v>
      </c>
      <c r="K34" s="66"/>
      <c r="L34" s="66"/>
      <c r="M34" s="66"/>
      <c r="N34" s="69" t="e">
        <f t="shared" si="4"/>
        <v>#DIV/0!</v>
      </c>
    </row>
    <row r="35" spans="1:14">
      <c r="A35" s="155">
        <v>20</v>
      </c>
      <c r="B35" s="28" t="s">
        <v>94</v>
      </c>
      <c r="C35" s="28" t="s">
        <v>121</v>
      </c>
      <c r="D35" s="28" t="s">
        <v>312</v>
      </c>
      <c r="E35" s="28" t="s">
        <v>97</v>
      </c>
      <c r="F35" s="28" t="s">
        <v>100</v>
      </c>
      <c r="G35" s="28" t="s">
        <v>97</v>
      </c>
      <c r="H35" s="28" t="s">
        <v>99</v>
      </c>
      <c r="I35" s="28" t="s">
        <v>100</v>
      </c>
      <c r="J35" s="157" t="s">
        <v>309</v>
      </c>
      <c r="K35" s="39">
        <f t="shared" ref="K35:K37" si="14">K36</f>
        <v>0</v>
      </c>
      <c r="L35" s="39">
        <f t="shared" ref="L35:L37" si="15">L36</f>
        <v>8.5</v>
      </c>
      <c r="M35" s="39">
        <f t="shared" ref="M35:M37" si="16">M36</f>
        <v>8.5</v>
      </c>
      <c r="N35" s="21">
        <f t="shared" si="4"/>
        <v>100</v>
      </c>
    </row>
    <row r="36" spans="1:14">
      <c r="A36" s="155">
        <v>21</v>
      </c>
      <c r="B36" s="28" t="s">
        <v>94</v>
      </c>
      <c r="C36" s="28" t="s">
        <v>121</v>
      </c>
      <c r="D36" s="28" t="s">
        <v>312</v>
      </c>
      <c r="E36" s="28" t="s">
        <v>11</v>
      </c>
      <c r="F36" s="28" t="s">
        <v>100</v>
      </c>
      <c r="G36" s="28" t="s">
        <v>100</v>
      </c>
      <c r="H36" s="28" t="s">
        <v>99</v>
      </c>
      <c r="I36" s="28" t="s">
        <v>252</v>
      </c>
      <c r="J36" s="157" t="s">
        <v>310</v>
      </c>
      <c r="K36" s="39">
        <f t="shared" si="14"/>
        <v>0</v>
      </c>
      <c r="L36" s="39">
        <f t="shared" si="15"/>
        <v>8.5</v>
      </c>
      <c r="M36" s="39">
        <f t="shared" si="16"/>
        <v>8.5</v>
      </c>
      <c r="N36" s="21">
        <f t="shared" si="4"/>
        <v>100</v>
      </c>
    </row>
    <row r="37" spans="1:14" ht="25.5">
      <c r="A37" s="155">
        <v>22</v>
      </c>
      <c r="B37" s="28" t="s">
        <v>94</v>
      </c>
      <c r="C37" s="28" t="s">
        <v>121</v>
      </c>
      <c r="D37" s="28" t="s">
        <v>312</v>
      </c>
      <c r="E37" s="28" t="s">
        <v>11</v>
      </c>
      <c r="F37" s="28" t="s">
        <v>132</v>
      </c>
      <c r="G37" s="28" t="s">
        <v>162</v>
      </c>
      <c r="H37" s="28" t="s">
        <v>99</v>
      </c>
      <c r="I37" s="28" t="s">
        <v>252</v>
      </c>
      <c r="J37" s="158" t="s">
        <v>311</v>
      </c>
      <c r="K37" s="39">
        <f t="shared" si="14"/>
        <v>0</v>
      </c>
      <c r="L37" s="39">
        <f t="shared" si="15"/>
        <v>8.5</v>
      </c>
      <c r="M37" s="39">
        <f t="shared" si="16"/>
        <v>8.5</v>
      </c>
      <c r="N37" s="21">
        <f t="shared" si="4"/>
        <v>100</v>
      </c>
    </row>
    <row r="38" spans="1:14" ht="26.25" customHeight="1">
      <c r="A38" s="156">
        <v>23</v>
      </c>
      <c r="B38" s="103" t="s">
        <v>94</v>
      </c>
      <c r="C38" s="103" t="s">
        <v>121</v>
      </c>
      <c r="D38" s="103" t="s">
        <v>312</v>
      </c>
      <c r="E38" s="103" t="s">
        <v>11</v>
      </c>
      <c r="F38" s="103" t="s">
        <v>132</v>
      </c>
      <c r="G38" s="103" t="s">
        <v>162</v>
      </c>
      <c r="H38" s="103" t="s">
        <v>313</v>
      </c>
      <c r="I38" s="103" t="s">
        <v>252</v>
      </c>
      <c r="J38" s="197" t="s">
        <v>314</v>
      </c>
      <c r="K38" s="66"/>
      <c r="L38" s="66">
        <v>8.5</v>
      </c>
      <c r="M38" s="66">
        <v>8.5</v>
      </c>
      <c r="N38" s="69">
        <f t="shared" si="4"/>
        <v>100</v>
      </c>
    </row>
    <row r="39" spans="1:14">
      <c r="A39" s="95">
        <v>24</v>
      </c>
      <c r="B39" s="27" t="s">
        <v>94</v>
      </c>
      <c r="C39" s="27" t="s">
        <v>150</v>
      </c>
      <c r="D39" s="27" t="s">
        <v>97</v>
      </c>
      <c r="E39" s="27" t="s">
        <v>97</v>
      </c>
      <c r="F39" s="27" t="s">
        <v>100</v>
      </c>
      <c r="G39" s="27" t="s">
        <v>97</v>
      </c>
      <c r="H39" s="27" t="s">
        <v>99</v>
      </c>
      <c r="I39" s="27" t="s">
        <v>100</v>
      </c>
      <c r="J39" s="86" t="s">
        <v>151</v>
      </c>
      <c r="K39" s="35">
        <f>K40</f>
        <v>8264.7000000000007</v>
      </c>
      <c r="L39" s="35">
        <f t="shared" ref="L39:M39" si="17">L40</f>
        <v>9279.0999999999985</v>
      </c>
      <c r="M39" s="35">
        <f t="shared" si="17"/>
        <v>9279.0999999999985</v>
      </c>
      <c r="N39" s="21">
        <f t="shared" si="4"/>
        <v>100</v>
      </c>
    </row>
    <row r="40" spans="1:14" ht="25.5">
      <c r="A40" s="95">
        <v>25</v>
      </c>
      <c r="B40" s="27" t="s">
        <v>94</v>
      </c>
      <c r="C40" s="27" t="s">
        <v>150</v>
      </c>
      <c r="D40" s="27" t="s">
        <v>104</v>
      </c>
      <c r="E40" s="27" t="s">
        <v>97</v>
      </c>
      <c r="F40" s="27" t="s">
        <v>100</v>
      </c>
      <c r="G40" s="27" t="s">
        <v>97</v>
      </c>
      <c r="H40" s="27" t="s">
        <v>99</v>
      </c>
      <c r="I40" s="27" t="s">
        <v>100</v>
      </c>
      <c r="J40" s="86" t="s">
        <v>152</v>
      </c>
      <c r="K40" s="35">
        <f>K41+K46+K59+K65</f>
        <v>8264.7000000000007</v>
      </c>
      <c r="L40" s="35">
        <f t="shared" ref="L40:M40" si="18">L41+L46+L59+L65</f>
        <v>9279.0999999999985</v>
      </c>
      <c r="M40" s="35">
        <f t="shared" si="18"/>
        <v>9279.0999999999985</v>
      </c>
      <c r="N40" s="21">
        <f t="shared" si="4"/>
        <v>100</v>
      </c>
    </row>
    <row r="41" spans="1:14" ht="25.5">
      <c r="A41" s="95">
        <v>26</v>
      </c>
      <c r="B41" s="27" t="s">
        <v>94</v>
      </c>
      <c r="C41" s="27" t="s">
        <v>150</v>
      </c>
      <c r="D41" s="27" t="s">
        <v>104</v>
      </c>
      <c r="E41" s="27" t="s">
        <v>98</v>
      </c>
      <c r="F41" s="27" t="s">
        <v>100</v>
      </c>
      <c r="G41" s="27" t="s">
        <v>97</v>
      </c>
      <c r="H41" s="27" t="s">
        <v>99</v>
      </c>
      <c r="I41" s="27" t="s">
        <v>252</v>
      </c>
      <c r="J41" s="86" t="s">
        <v>7</v>
      </c>
      <c r="K41" s="35">
        <f>K42+K44</f>
        <v>2809.7</v>
      </c>
      <c r="L41" s="35">
        <f t="shared" ref="L41:M41" si="19">L42+L44</f>
        <v>2809.7</v>
      </c>
      <c r="M41" s="35">
        <f t="shared" si="19"/>
        <v>2809.7</v>
      </c>
      <c r="N41" s="21">
        <f t="shared" si="4"/>
        <v>100</v>
      </c>
    </row>
    <row r="42" spans="1:14">
      <c r="A42" s="95">
        <v>27</v>
      </c>
      <c r="B42" s="28" t="s">
        <v>94</v>
      </c>
      <c r="C42" s="28" t="s">
        <v>150</v>
      </c>
      <c r="D42" s="28" t="s">
        <v>104</v>
      </c>
      <c r="E42" s="28" t="s">
        <v>11</v>
      </c>
      <c r="F42" s="28" t="s">
        <v>154</v>
      </c>
      <c r="G42" s="28" t="s">
        <v>97</v>
      </c>
      <c r="H42" s="28" t="s">
        <v>99</v>
      </c>
      <c r="I42" s="28" t="s">
        <v>252</v>
      </c>
      <c r="J42" s="87" t="s">
        <v>155</v>
      </c>
      <c r="K42" s="39">
        <f>K43</f>
        <v>1107.2</v>
      </c>
      <c r="L42" s="39">
        <f t="shared" ref="L42:M42" si="20">L43</f>
        <v>1107.2</v>
      </c>
      <c r="M42" s="39">
        <f t="shared" si="20"/>
        <v>1107.2</v>
      </c>
      <c r="N42" s="21">
        <f t="shared" si="4"/>
        <v>100</v>
      </c>
    </row>
    <row r="43" spans="1:14" ht="38.25">
      <c r="A43" s="97">
        <v>28</v>
      </c>
      <c r="B43" s="103" t="s">
        <v>94</v>
      </c>
      <c r="C43" s="103" t="s">
        <v>150</v>
      </c>
      <c r="D43" s="103" t="s">
        <v>104</v>
      </c>
      <c r="E43" s="103" t="s">
        <v>11</v>
      </c>
      <c r="F43" s="103" t="s">
        <v>154</v>
      </c>
      <c r="G43" s="103" t="s">
        <v>98</v>
      </c>
      <c r="H43" s="103" t="s">
        <v>99</v>
      </c>
      <c r="I43" s="103" t="s">
        <v>252</v>
      </c>
      <c r="J43" s="67" t="s">
        <v>259</v>
      </c>
      <c r="K43" s="66">
        <v>1107.2</v>
      </c>
      <c r="L43" s="66">
        <v>1107.2</v>
      </c>
      <c r="M43" s="66">
        <v>1107.2</v>
      </c>
      <c r="N43" s="69">
        <f t="shared" si="4"/>
        <v>100</v>
      </c>
    </row>
    <row r="44" spans="1:14" ht="38.25">
      <c r="A44" s="95">
        <v>29</v>
      </c>
      <c r="B44" s="28" t="s">
        <v>94</v>
      </c>
      <c r="C44" s="28" t="s">
        <v>150</v>
      </c>
      <c r="D44" s="28" t="s">
        <v>104</v>
      </c>
      <c r="E44" s="28" t="s">
        <v>250</v>
      </c>
      <c r="F44" s="28" t="s">
        <v>154</v>
      </c>
      <c r="G44" s="28" t="s">
        <v>97</v>
      </c>
      <c r="H44" s="28" t="s">
        <v>99</v>
      </c>
      <c r="I44" s="28" t="s">
        <v>252</v>
      </c>
      <c r="J44" s="87" t="s">
        <v>251</v>
      </c>
      <c r="K44" s="39">
        <f>K45</f>
        <v>1702.5</v>
      </c>
      <c r="L44" s="39">
        <f t="shared" ref="L44:M44" si="21">L45</f>
        <v>1702.5</v>
      </c>
      <c r="M44" s="39">
        <f t="shared" si="21"/>
        <v>1702.5</v>
      </c>
      <c r="N44" s="21">
        <f t="shared" si="4"/>
        <v>100</v>
      </c>
    </row>
    <row r="45" spans="1:14" ht="25.5">
      <c r="A45" s="97">
        <v>30</v>
      </c>
      <c r="B45" s="103" t="s">
        <v>94</v>
      </c>
      <c r="C45" s="103" t="s">
        <v>150</v>
      </c>
      <c r="D45" s="103" t="s">
        <v>104</v>
      </c>
      <c r="E45" s="103" t="s">
        <v>250</v>
      </c>
      <c r="F45" s="103" t="s">
        <v>154</v>
      </c>
      <c r="G45" s="103" t="s">
        <v>98</v>
      </c>
      <c r="H45" s="103" t="s">
        <v>99</v>
      </c>
      <c r="I45" s="103" t="s">
        <v>252</v>
      </c>
      <c r="J45" s="67" t="s">
        <v>260</v>
      </c>
      <c r="K45" s="66">
        <v>1702.5</v>
      </c>
      <c r="L45" s="66">
        <v>1702.5</v>
      </c>
      <c r="M45" s="66">
        <v>1702.5</v>
      </c>
      <c r="N45" s="69">
        <f t="shared" si="4"/>
        <v>100</v>
      </c>
    </row>
    <row r="46" spans="1:14" ht="25.5" hidden="1">
      <c r="A46" s="104">
        <v>27</v>
      </c>
      <c r="B46" s="27" t="s">
        <v>94</v>
      </c>
      <c r="C46" s="27" t="s">
        <v>150</v>
      </c>
      <c r="D46" s="27" t="s">
        <v>104</v>
      </c>
      <c r="E46" s="27" t="s">
        <v>249</v>
      </c>
      <c r="F46" s="27" t="s">
        <v>100</v>
      </c>
      <c r="G46" s="27" t="s">
        <v>97</v>
      </c>
      <c r="H46" s="27" t="s">
        <v>99</v>
      </c>
      <c r="I46" s="27" t="s">
        <v>252</v>
      </c>
      <c r="J46" s="86" t="s">
        <v>269</v>
      </c>
      <c r="K46" s="35">
        <f>K47</f>
        <v>0</v>
      </c>
      <c r="L46" s="35">
        <f>L47</f>
        <v>0</v>
      </c>
      <c r="M46" s="35">
        <f>M47</f>
        <v>0</v>
      </c>
      <c r="N46" s="69" t="e">
        <f t="shared" si="4"/>
        <v>#DIV/0!</v>
      </c>
    </row>
    <row r="47" spans="1:14" ht="25.5" hidden="1">
      <c r="A47" s="104">
        <v>28</v>
      </c>
      <c r="B47" s="27" t="s">
        <v>94</v>
      </c>
      <c r="C47" s="27" t="s">
        <v>150</v>
      </c>
      <c r="D47" s="27" t="s">
        <v>104</v>
      </c>
      <c r="E47" s="27" t="s">
        <v>249</v>
      </c>
      <c r="F47" s="27" t="s">
        <v>100</v>
      </c>
      <c r="G47" s="27" t="s">
        <v>98</v>
      </c>
      <c r="H47" s="27" t="s">
        <v>100</v>
      </c>
      <c r="I47" s="27" t="s">
        <v>252</v>
      </c>
      <c r="J47" s="86" t="s">
        <v>271</v>
      </c>
      <c r="K47" s="35">
        <f>K48+K50</f>
        <v>0</v>
      </c>
      <c r="L47" s="35">
        <f>L48+L50</f>
        <v>0</v>
      </c>
      <c r="M47" s="35">
        <f>M48+M50</f>
        <v>0</v>
      </c>
      <c r="N47" s="69" t="e">
        <f t="shared" si="4"/>
        <v>#DIV/0!</v>
      </c>
    </row>
    <row r="48" spans="1:14" ht="25.5" hidden="1">
      <c r="A48" s="104">
        <v>29</v>
      </c>
      <c r="B48" s="27" t="s">
        <v>94</v>
      </c>
      <c r="C48" s="27" t="s">
        <v>150</v>
      </c>
      <c r="D48" s="27" t="s">
        <v>104</v>
      </c>
      <c r="E48" s="27" t="s">
        <v>285</v>
      </c>
      <c r="F48" s="27" t="s">
        <v>286</v>
      </c>
      <c r="G48" s="27" t="s">
        <v>97</v>
      </c>
      <c r="H48" s="27" t="s">
        <v>99</v>
      </c>
      <c r="I48" s="27" t="s">
        <v>252</v>
      </c>
      <c r="J48" s="91" t="s">
        <v>284</v>
      </c>
      <c r="K48" s="35">
        <f>K49</f>
        <v>0</v>
      </c>
      <c r="L48" s="35">
        <f>L49</f>
        <v>0</v>
      </c>
      <c r="M48" s="35">
        <f>M49</f>
        <v>0</v>
      </c>
      <c r="N48" s="69" t="e">
        <f t="shared" si="4"/>
        <v>#DIV/0!</v>
      </c>
    </row>
    <row r="49" spans="1:14" ht="25.5" hidden="1">
      <c r="A49" s="97">
        <v>30</v>
      </c>
      <c r="B49" s="103" t="s">
        <v>94</v>
      </c>
      <c r="C49" s="103" t="s">
        <v>150</v>
      </c>
      <c r="D49" s="103" t="s">
        <v>104</v>
      </c>
      <c r="E49" s="103" t="s">
        <v>285</v>
      </c>
      <c r="F49" s="103" t="s">
        <v>286</v>
      </c>
      <c r="G49" s="103" t="s">
        <v>98</v>
      </c>
      <c r="H49" s="103" t="s">
        <v>99</v>
      </c>
      <c r="I49" s="103" t="s">
        <v>252</v>
      </c>
      <c r="J49" s="89" t="s">
        <v>287</v>
      </c>
      <c r="K49" s="66"/>
      <c r="L49" s="66"/>
      <c r="M49" s="66"/>
      <c r="N49" s="69" t="e">
        <f t="shared" si="4"/>
        <v>#DIV/0!</v>
      </c>
    </row>
    <row r="50" spans="1:14" hidden="1">
      <c r="A50" s="95">
        <v>31</v>
      </c>
      <c r="B50" s="27" t="s">
        <v>94</v>
      </c>
      <c r="C50" s="27" t="s">
        <v>150</v>
      </c>
      <c r="D50" s="27" t="s">
        <v>104</v>
      </c>
      <c r="E50" s="27" t="s">
        <v>261</v>
      </c>
      <c r="F50" s="27" t="s">
        <v>157</v>
      </c>
      <c r="G50" s="27" t="s">
        <v>98</v>
      </c>
      <c r="H50" s="27" t="s">
        <v>100</v>
      </c>
      <c r="I50" s="27" t="s">
        <v>252</v>
      </c>
      <c r="J50" s="86" t="s">
        <v>272</v>
      </c>
      <c r="K50" s="35">
        <f>K53+K55+K56+K57+K58</f>
        <v>0</v>
      </c>
      <c r="L50" s="35">
        <f>L53+L55+L56+L57+L58</f>
        <v>0</v>
      </c>
      <c r="M50" s="35">
        <f>M53+M55+M56+M57+M58</f>
        <v>0</v>
      </c>
      <c r="N50" s="69" t="e">
        <f t="shared" si="4"/>
        <v>#DIV/0!</v>
      </c>
    </row>
    <row r="51" spans="1:14" hidden="1">
      <c r="A51" s="97">
        <v>37</v>
      </c>
      <c r="B51" s="105" t="s">
        <v>94</v>
      </c>
      <c r="C51" s="105" t="s">
        <v>150</v>
      </c>
      <c r="D51" s="105" t="s">
        <v>104</v>
      </c>
      <c r="E51" s="105" t="s">
        <v>18</v>
      </c>
      <c r="F51" s="105" t="s">
        <v>157</v>
      </c>
      <c r="G51" s="105" t="s">
        <v>98</v>
      </c>
      <c r="H51" s="105" t="s">
        <v>237</v>
      </c>
      <c r="I51" s="105" t="s">
        <v>153</v>
      </c>
      <c r="J51" s="67" t="e">
        <f>#REF!</f>
        <v>#REF!</v>
      </c>
      <c r="K51" s="66"/>
      <c r="L51" s="66"/>
      <c r="M51" s="66"/>
      <c r="N51" s="69" t="e">
        <f t="shared" si="4"/>
        <v>#DIV/0!</v>
      </c>
    </row>
    <row r="52" spans="1:14" hidden="1">
      <c r="A52" s="97">
        <v>38</v>
      </c>
      <c r="B52" s="105" t="s">
        <v>94</v>
      </c>
      <c r="C52" s="105" t="s">
        <v>150</v>
      </c>
      <c r="D52" s="105" t="s">
        <v>104</v>
      </c>
      <c r="E52" s="105" t="s">
        <v>18</v>
      </c>
      <c r="F52" s="105" t="s">
        <v>157</v>
      </c>
      <c r="G52" s="105" t="s">
        <v>98</v>
      </c>
      <c r="H52" s="105" t="s">
        <v>233</v>
      </c>
      <c r="I52" s="105" t="s">
        <v>153</v>
      </c>
      <c r="J52" s="68" t="e">
        <f>#REF!</f>
        <v>#REF!</v>
      </c>
      <c r="K52" s="66"/>
      <c r="L52" s="66"/>
      <c r="M52" s="66"/>
      <c r="N52" s="69" t="e">
        <f t="shared" si="4"/>
        <v>#DIV/0!</v>
      </c>
    </row>
    <row r="53" spans="1:14" ht="51" hidden="1">
      <c r="A53" s="97">
        <v>27</v>
      </c>
      <c r="B53" s="105" t="s">
        <v>94</v>
      </c>
      <c r="C53" s="105" t="s">
        <v>150</v>
      </c>
      <c r="D53" s="105" t="s">
        <v>104</v>
      </c>
      <c r="E53" s="105" t="s">
        <v>261</v>
      </c>
      <c r="F53" s="105" t="s">
        <v>157</v>
      </c>
      <c r="G53" s="105" t="s">
        <v>98</v>
      </c>
      <c r="H53" s="105" t="s">
        <v>234</v>
      </c>
      <c r="I53" s="105" t="s">
        <v>153</v>
      </c>
      <c r="J53" s="68" t="s">
        <v>262</v>
      </c>
      <c r="K53" s="66"/>
      <c r="L53" s="66"/>
      <c r="M53" s="66"/>
      <c r="N53" s="69" t="e">
        <f t="shared" si="4"/>
        <v>#DIV/0!</v>
      </c>
    </row>
    <row r="54" spans="1:14" hidden="1">
      <c r="A54" s="97">
        <v>40</v>
      </c>
      <c r="B54" s="105" t="s">
        <v>94</v>
      </c>
      <c r="C54" s="105" t="s">
        <v>150</v>
      </c>
      <c r="D54" s="105" t="s">
        <v>104</v>
      </c>
      <c r="E54" s="105" t="s">
        <v>18</v>
      </c>
      <c r="F54" s="105" t="s">
        <v>157</v>
      </c>
      <c r="G54" s="105" t="s">
        <v>98</v>
      </c>
      <c r="H54" s="105" t="s">
        <v>235</v>
      </c>
      <c r="I54" s="105" t="s">
        <v>153</v>
      </c>
      <c r="J54" s="68" t="e">
        <f>#REF!</f>
        <v>#REF!</v>
      </c>
      <c r="K54" s="66"/>
      <c r="L54" s="66"/>
      <c r="M54" s="66"/>
      <c r="N54" s="69" t="e">
        <f t="shared" si="4"/>
        <v>#DIV/0!</v>
      </c>
    </row>
    <row r="55" spans="1:14" ht="25.5" hidden="1">
      <c r="A55" s="97">
        <v>32</v>
      </c>
      <c r="B55" s="105" t="s">
        <v>94</v>
      </c>
      <c r="C55" s="105" t="s">
        <v>150</v>
      </c>
      <c r="D55" s="105" t="s">
        <v>104</v>
      </c>
      <c r="E55" s="105" t="s">
        <v>261</v>
      </c>
      <c r="F55" s="105" t="s">
        <v>157</v>
      </c>
      <c r="G55" s="105" t="s">
        <v>98</v>
      </c>
      <c r="H55" s="105" t="s">
        <v>216</v>
      </c>
      <c r="I55" s="105" t="s">
        <v>252</v>
      </c>
      <c r="J55" s="68" t="s">
        <v>263</v>
      </c>
      <c r="K55" s="66"/>
      <c r="L55" s="66"/>
      <c r="M55" s="66"/>
      <c r="N55" s="69" t="e">
        <f t="shared" si="4"/>
        <v>#DIV/0!</v>
      </c>
    </row>
    <row r="56" spans="1:14" ht="63.75" hidden="1">
      <c r="A56" s="97">
        <v>33</v>
      </c>
      <c r="B56" s="105" t="s">
        <v>94</v>
      </c>
      <c r="C56" s="105" t="s">
        <v>150</v>
      </c>
      <c r="D56" s="105" t="s">
        <v>104</v>
      </c>
      <c r="E56" s="105" t="s">
        <v>261</v>
      </c>
      <c r="F56" s="105" t="s">
        <v>157</v>
      </c>
      <c r="G56" s="105" t="s">
        <v>98</v>
      </c>
      <c r="H56" s="105" t="s">
        <v>283</v>
      </c>
      <c r="I56" s="105" t="s">
        <v>252</v>
      </c>
      <c r="J56" s="67" t="s">
        <v>264</v>
      </c>
      <c r="K56" s="66"/>
      <c r="L56" s="66"/>
      <c r="M56" s="66"/>
      <c r="N56" s="69" t="e">
        <f t="shared" si="4"/>
        <v>#DIV/0!</v>
      </c>
    </row>
    <row r="57" spans="1:14" ht="63.75" hidden="1">
      <c r="A57" s="97">
        <v>34</v>
      </c>
      <c r="B57" s="105" t="s">
        <v>94</v>
      </c>
      <c r="C57" s="105" t="s">
        <v>150</v>
      </c>
      <c r="D57" s="105" t="s">
        <v>104</v>
      </c>
      <c r="E57" s="105" t="s">
        <v>261</v>
      </c>
      <c r="F57" s="105" t="s">
        <v>157</v>
      </c>
      <c r="G57" s="105" t="s">
        <v>98</v>
      </c>
      <c r="H57" s="105" t="s">
        <v>217</v>
      </c>
      <c r="I57" s="105" t="s">
        <v>252</v>
      </c>
      <c r="J57" s="67" t="s">
        <v>265</v>
      </c>
      <c r="K57" s="66"/>
      <c r="L57" s="66"/>
      <c r="M57" s="66"/>
      <c r="N57" s="69" t="e">
        <f t="shared" si="4"/>
        <v>#DIV/0!</v>
      </c>
    </row>
    <row r="58" spans="1:14" ht="38.25" hidden="1">
      <c r="A58" s="97">
        <v>35</v>
      </c>
      <c r="B58" s="105" t="s">
        <v>94</v>
      </c>
      <c r="C58" s="105" t="s">
        <v>150</v>
      </c>
      <c r="D58" s="105" t="s">
        <v>104</v>
      </c>
      <c r="E58" s="105" t="s">
        <v>261</v>
      </c>
      <c r="F58" s="105" t="s">
        <v>157</v>
      </c>
      <c r="G58" s="105" t="s">
        <v>98</v>
      </c>
      <c r="H58" s="105" t="s">
        <v>205</v>
      </c>
      <c r="I58" s="105" t="s">
        <v>252</v>
      </c>
      <c r="J58" s="67" t="s">
        <v>266</v>
      </c>
      <c r="K58" s="66"/>
      <c r="L58" s="66"/>
      <c r="M58" s="66"/>
      <c r="N58" s="69" t="e">
        <f t="shared" si="4"/>
        <v>#DIV/0!</v>
      </c>
    </row>
    <row r="59" spans="1:14" ht="24" customHeight="1">
      <c r="A59" s="95">
        <v>31</v>
      </c>
      <c r="B59" s="27" t="s">
        <v>94</v>
      </c>
      <c r="C59" s="40">
        <v>2</v>
      </c>
      <c r="D59" s="27" t="s">
        <v>104</v>
      </c>
      <c r="E59" s="27" t="s">
        <v>12</v>
      </c>
      <c r="F59" s="27" t="s">
        <v>100</v>
      </c>
      <c r="G59" s="27" t="s">
        <v>97</v>
      </c>
      <c r="H59" s="27" t="s">
        <v>99</v>
      </c>
      <c r="I59" s="27" t="s">
        <v>252</v>
      </c>
      <c r="J59" s="86" t="s">
        <v>9</v>
      </c>
      <c r="K59" s="35">
        <f>K60+K63</f>
        <v>59.8</v>
      </c>
      <c r="L59" s="35">
        <f t="shared" ref="L59:M59" si="22">L60+L63</f>
        <v>60.199999999999996</v>
      </c>
      <c r="M59" s="35">
        <f t="shared" si="22"/>
        <v>60.199999999999996</v>
      </c>
      <c r="N59" s="21">
        <f t="shared" si="4"/>
        <v>100</v>
      </c>
    </row>
    <row r="60" spans="1:14" ht="25.5">
      <c r="A60" s="95">
        <v>32</v>
      </c>
      <c r="B60" s="106" t="s">
        <v>94</v>
      </c>
      <c r="C60" s="106" t="s">
        <v>150</v>
      </c>
      <c r="D60" s="106" t="s">
        <v>104</v>
      </c>
      <c r="E60" s="106" t="s">
        <v>12</v>
      </c>
      <c r="F60" s="106" t="s">
        <v>94</v>
      </c>
      <c r="G60" s="106" t="s">
        <v>97</v>
      </c>
      <c r="H60" s="106" t="s">
        <v>99</v>
      </c>
      <c r="I60" s="106" t="s">
        <v>252</v>
      </c>
      <c r="J60" s="30" t="s">
        <v>273</v>
      </c>
      <c r="K60" s="90">
        <f t="shared" ref="K60:M61" si="23">K61</f>
        <v>1.8</v>
      </c>
      <c r="L60" s="90">
        <f t="shared" si="23"/>
        <v>1.8</v>
      </c>
      <c r="M60" s="90">
        <f t="shared" si="23"/>
        <v>1.8</v>
      </c>
      <c r="N60" s="21">
        <f t="shared" si="4"/>
        <v>100</v>
      </c>
    </row>
    <row r="61" spans="1:14" ht="25.5">
      <c r="A61" s="95">
        <v>33</v>
      </c>
      <c r="B61" s="106" t="s">
        <v>94</v>
      </c>
      <c r="C61" s="106" t="s">
        <v>150</v>
      </c>
      <c r="D61" s="106" t="s">
        <v>104</v>
      </c>
      <c r="E61" s="106" t="s">
        <v>12</v>
      </c>
      <c r="F61" s="106" t="s">
        <v>94</v>
      </c>
      <c r="G61" s="106" t="s">
        <v>98</v>
      </c>
      <c r="H61" s="106" t="s">
        <v>99</v>
      </c>
      <c r="I61" s="106" t="s">
        <v>252</v>
      </c>
      <c r="J61" s="30" t="s">
        <v>10</v>
      </c>
      <c r="K61" s="90">
        <f t="shared" si="23"/>
        <v>1.8</v>
      </c>
      <c r="L61" s="90">
        <f t="shared" si="23"/>
        <v>1.8</v>
      </c>
      <c r="M61" s="90">
        <f t="shared" si="23"/>
        <v>1.8</v>
      </c>
      <c r="N61" s="21">
        <f t="shared" si="4"/>
        <v>100</v>
      </c>
    </row>
    <row r="62" spans="1:14" ht="38.25">
      <c r="A62" s="97">
        <v>34</v>
      </c>
      <c r="B62" s="103" t="s">
        <v>94</v>
      </c>
      <c r="C62" s="103" t="s">
        <v>150</v>
      </c>
      <c r="D62" s="103" t="s">
        <v>104</v>
      </c>
      <c r="E62" s="103" t="s">
        <v>12</v>
      </c>
      <c r="F62" s="103" t="s">
        <v>94</v>
      </c>
      <c r="G62" s="103" t="s">
        <v>98</v>
      </c>
      <c r="H62" s="103" t="s">
        <v>8</v>
      </c>
      <c r="I62" s="103" t="s">
        <v>252</v>
      </c>
      <c r="J62" s="67" t="s">
        <v>267</v>
      </c>
      <c r="K62" s="66">
        <v>1.8</v>
      </c>
      <c r="L62" s="66">
        <v>1.8</v>
      </c>
      <c r="M62" s="66">
        <v>1.8</v>
      </c>
      <c r="N62" s="69">
        <f t="shared" si="4"/>
        <v>100</v>
      </c>
    </row>
    <row r="63" spans="1:14" ht="25.5">
      <c r="A63" s="95">
        <v>35</v>
      </c>
      <c r="B63" s="28" t="s">
        <v>94</v>
      </c>
      <c r="C63" s="28" t="s">
        <v>150</v>
      </c>
      <c r="D63" s="28" t="s">
        <v>104</v>
      </c>
      <c r="E63" s="28" t="s">
        <v>15</v>
      </c>
      <c r="F63" s="28" t="s">
        <v>16</v>
      </c>
      <c r="G63" s="28" t="s">
        <v>97</v>
      </c>
      <c r="H63" s="28" t="s">
        <v>99</v>
      </c>
      <c r="I63" s="28" t="s">
        <v>252</v>
      </c>
      <c r="J63" s="87" t="s">
        <v>17</v>
      </c>
      <c r="K63" s="39">
        <f>K64</f>
        <v>58</v>
      </c>
      <c r="L63" s="39">
        <f t="shared" ref="L63:M63" si="24">L64</f>
        <v>58.4</v>
      </c>
      <c r="M63" s="39">
        <f t="shared" si="24"/>
        <v>58.4</v>
      </c>
      <c r="N63" s="21">
        <f t="shared" si="4"/>
        <v>100</v>
      </c>
    </row>
    <row r="64" spans="1:14" ht="38.25">
      <c r="A64" s="97">
        <v>36</v>
      </c>
      <c r="B64" s="103" t="s">
        <v>94</v>
      </c>
      <c r="C64" s="103" t="s">
        <v>150</v>
      </c>
      <c r="D64" s="103" t="s">
        <v>104</v>
      </c>
      <c r="E64" s="103" t="s">
        <v>15</v>
      </c>
      <c r="F64" s="103" t="s">
        <v>16</v>
      </c>
      <c r="G64" s="103" t="s">
        <v>98</v>
      </c>
      <c r="H64" s="103" t="s">
        <v>99</v>
      </c>
      <c r="I64" s="103" t="s">
        <v>252</v>
      </c>
      <c r="J64" s="67" t="s">
        <v>268</v>
      </c>
      <c r="K64" s="66">
        <v>58</v>
      </c>
      <c r="L64" s="66">
        <v>58.4</v>
      </c>
      <c r="M64" s="66">
        <v>58.4</v>
      </c>
      <c r="N64" s="69">
        <f t="shared" si="4"/>
        <v>100</v>
      </c>
    </row>
    <row r="65" spans="1:14">
      <c r="A65" s="95">
        <v>37</v>
      </c>
      <c r="B65" s="27" t="s">
        <v>94</v>
      </c>
      <c r="C65" s="27" t="s">
        <v>150</v>
      </c>
      <c r="D65" s="27" t="s">
        <v>104</v>
      </c>
      <c r="E65" s="27" t="s">
        <v>270</v>
      </c>
      <c r="F65" s="27" t="s">
        <v>100</v>
      </c>
      <c r="G65" s="27" t="s">
        <v>97</v>
      </c>
      <c r="H65" s="27" t="s">
        <v>99</v>
      </c>
      <c r="I65" s="27" t="s">
        <v>252</v>
      </c>
      <c r="J65" s="86" t="s">
        <v>156</v>
      </c>
      <c r="K65" s="35">
        <f t="shared" ref="K65:M66" si="25">K66</f>
        <v>5395.2</v>
      </c>
      <c r="L65" s="35">
        <f t="shared" si="25"/>
        <v>6409.2</v>
      </c>
      <c r="M65" s="35">
        <f t="shared" si="25"/>
        <v>6409.2</v>
      </c>
      <c r="N65" s="21">
        <f t="shared" si="4"/>
        <v>100</v>
      </c>
    </row>
    <row r="66" spans="1:14">
      <c r="A66" s="95">
        <v>38</v>
      </c>
      <c r="B66" s="28" t="s">
        <v>94</v>
      </c>
      <c r="C66" s="28" t="s">
        <v>150</v>
      </c>
      <c r="D66" s="28" t="s">
        <v>104</v>
      </c>
      <c r="E66" s="28" t="s">
        <v>18</v>
      </c>
      <c r="F66" s="28" t="s">
        <v>157</v>
      </c>
      <c r="G66" s="28" t="s">
        <v>97</v>
      </c>
      <c r="H66" s="28" t="s">
        <v>99</v>
      </c>
      <c r="I66" s="28" t="s">
        <v>252</v>
      </c>
      <c r="J66" s="87" t="s">
        <v>158</v>
      </c>
      <c r="K66" s="39">
        <f t="shared" si="25"/>
        <v>5395.2</v>
      </c>
      <c r="L66" s="39">
        <f t="shared" si="25"/>
        <v>6409.2</v>
      </c>
      <c r="M66" s="39">
        <f t="shared" si="25"/>
        <v>6409.2</v>
      </c>
      <c r="N66" s="21">
        <f t="shared" si="4"/>
        <v>100</v>
      </c>
    </row>
    <row r="67" spans="1:14" ht="25.5">
      <c r="A67" s="95">
        <v>39</v>
      </c>
      <c r="B67" s="27" t="s">
        <v>94</v>
      </c>
      <c r="C67" s="27" t="s">
        <v>150</v>
      </c>
      <c r="D67" s="27" t="s">
        <v>104</v>
      </c>
      <c r="E67" s="27" t="s">
        <v>18</v>
      </c>
      <c r="F67" s="27" t="s">
        <v>157</v>
      </c>
      <c r="G67" s="27" t="s">
        <v>98</v>
      </c>
      <c r="H67" s="27" t="s">
        <v>99</v>
      </c>
      <c r="I67" s="27" t="s">
        <v>252</v>
      </c>
      <c r="J67" s="87" t="s">
        <v>19</v>
      </c>
      <c r="K67" s="39">
        <f>K68+K69+K70+K71+K72+K73+K74+K75</f>
        <v>5395.2</v>
      </c>
      <c r="L67" s="39">
        <f t="shared" ref="L67:M67" si="26">L68+L69+L70+L71+L72+L73+L74+L75</f>
        <v>6409.2</v>
      </c>
      <c r="M67" s="39">
        <f t="shared" si="26"/>
        <v>6409.2</v>
      </c>
      <c r="N67" s="21">
        <f t="shared" si="4"/>
        <v>100</v>
      </c>
    </row>
    <row r="68" spans="1:14" ht="76.5">
      <c r="A68" s="95"/>
      <c r="B68" s="103" t="s">
        <v>94</v>
      </c>
      <c r="C68" s="103" t="s">
        <v>150</v>
      </c>
      <c r="D68" s="103" t="s">
        <v>104</v>
      </c>
      <c r="E68" s="103" t="s">
        <v>18</v>
      </c>
      <c r="F68" s="103" t="s">
        <v>157</v>
      </c>
      <c r="G68" s="103" t="s">
        <v>98</v>
      </c>
      <c r="H68" s="103" t="s">
        <v>328</v>
      </c>
      <c r="I68" s="103" t="s">
        <v>252</v>
      </c>
      <c r="J68" s="67" t="s">
        <v>329</v>
      </c>
      <c r="K68" s="66"/>
      <c r="L68" s="66">
        <v>70.900000000000006</v>
      </c>
      <c r="M68" s="66">
        <v>70.900000000000006</v>
      </c>
      <c r="N68" s="69">
        <f t="shared" si="4"/>
        <v>100</v>
      </c>
    </row>
    <row r="69" spans="1:14" ht="51">
      <c r="A69" s="97">
        <v>40</v>
      </c>
      <c r="B69" s="103" t="s">
        <v>94</v>
      </c>
      <c r="C69" s="103" t="s">
        <v>150</v>
      </c>
      <c r="D69" s="103" t="s">
        <v>104</v>
      </c>
      <c r="E69" s="103" t="s">
        <v>18</v>
      </c>
      <c r="F69" s="103" t="s">
        <v>157</v>
      </c>
      <c r="G69" s="103" t="s">
        <v>98</v>
      </c>
      <c r="H69" s="103" t="s">
        <v>298</v>
      </c>
      <c r="I69" s="103" t="s">
        <v>252</v>
      </c>
      <c r="J69" s="67" t="s">
        <v>299</v>
      </c>
      <c r="K69" s="66"/>
      <c r="L69" s="66">
        <v>518.1</v>
      </c>
      <c r="M69" s="66">
        <v>518.1</v>
      </c>
      <c r="N69" s="69">
        <f t="shared" si="4"/>
        <v>100</v>
      </c>
    </row>
    <row r="70" spans="1:14" ht="42" customHeight="1">
      <c r="A70" s="95">
        <v>41</v>
      </c>
      <c r="B70" s="103" t="s">
        <v>94</v>
      </c>
      <c r="C70" s="103" t="s">
        <v>150</v>
      </c>
      <c r="D70" s="103" t="s">
        <v>104</v>
      </c>
      <c r="E70" s="103" t="s">
        <v>18</v>
      </c>
      <c r="F70" s="103" t="s">
        <v>157</v>
      </c>
      <c r="G70" s="103" t="s">
        <v>98</v>
      </c>
      <c r="H70" s="103" t="s">
        <v>216</v>
      </c>
      <c r="I70" s="103" t="s">
        <v>252</v>
      </c>
      <c r="J70" s="67" t="s">
        <v>300</v>
      </c>
      <c r="K70" s="66"/>
      <c r="L70" s="66">
        <v>32.6</v>
      </c>
      <c r="M70" s="66">
        <v>32.6</v>
      </c>
      <c r="N70" s="69">
        <f t="shared" si="4"/>
        <v>100</v>
      </c>
    </row>
    <row r="71" spans="1:14" ht="75" customHeight="1">
      <c r="A71" s="95">
        <v>42</v>
      </c>
      <c r="B71" s="103" t="s">
        <v>94</v>
      </c>
      <c r="C71" s="103" t="s">
        <v>150</v>
      </c>
      <c r="D71" s="103" t="s">
        <v>104</v>
      </c>
      <c r="E71" s="103" t="s">
        <v>18</v>
      </c>
      <c r="F71" s="103" t="s">
        <v>157</v>
      </c>
      <c r="G71" s="103" t="s">
        <v>98</v>
      </c>
      <c r="H71" s="103" t="s">
        <v>283</v>
      </c>
      <c r="I71" s="103" t="s">
        <v>252</v>
      </c>
      <c r="J71" s="67" t="s">
        <v>315</v>
      </c>
      <c r="K71" s="66"/>
      <c r="L71" s="66">
        <v>106.6</v>
      </c>
      <c r="M71" s="66">
        <v>106.6</v>
      </c>
      <c r="N71" s="69">
        <f t="shared" si="4"/>
        <v>100</v>
      </c>
    </row>
    <row r="72" spans="1:14" ht="42" customHeight="1">
      <c r="A72" s="95">
        <v>43</v>
      </c>
      <c r="B72" s="103" t="s">
        <v>94</v>
      </c>
      <c r="C72" s="103" t="s">
        <v>150</v>
      </c>
      <c r="D72" s="103" t="s">
        <v>104</v>
      </c>
      <c r="E72" s="103" t="s">
        <v>18</v>
      </c>
      <c r="F72" s="103" t="s">
        <v>157</v>
      </c>
      <c r="G72" s="103" t="s">
        <v>98</v>
      </c>
      <c r="H72" s="103" t="s">
        <v>205</v>
      </c>
      <c r="I72" s="103" t="s">
        <v>252</v>
      </c>
      <c r="J72" s="67" t="s">
        <v>316</v>
      </c>
      <c r="K72" s="66"/>
      <c r="L72" s="66">
        <v>9.8000000000000007</v>
      </c>
      <c r="M72" s="66">
        <v>9.8000000000000007</v>
      </c>
      <c r="N72" s="69">
        <f t="shared" si="4"/>
        <v>100</v>
      </c>
    </row>
    <row r="73" spans="1:14" ht="42" customHeight="1">
      <c r="A73" s="97">
        <v>44</v>
      </c>
      <c r="B73" s="103" t="s">
        <v>94</v>
      </c>
      <c r="C73" s="103" t="s">
        <v>150</v>
      </c>
      <c r="D73" s="103" t="s">
        <v>104</v>
      </c>
      <c r="E73" s="103" t="s">
        <v>18</v>
      </c>
      <c r="F73" s="103" t="s">
        <v>157</v>
      </c>
      <c r="G73" s="103" t="s">
        <v>98</v>
      </c>
      <c r="H73" s="103" t="s">
        <v>307</v>
      </c>
      <c r="I73" s="103" t="s">
        <v>252</v>
      </c>
      <c r="J73" s="67" t="s">
        <v>308</v>
      </c>
      <c r="K73" s="66"/>
      <c r="L73" s="66">
        <v>239.6</v>
      </c>
      <c r="M73" s="66">
        <v>239.6</v>
      </c>
      <c r="N73" s="69">
        <f t="shared" si="4"/>
        <v>100</v>
      </c>
    </row>
    <row r="74" spans="1:14" ht="24" customHeight="1">
      <c r="A74" s="97">
        <v>45</v>
      </c>
      <c r="B74" s="103" t="s">
        <v>94</v>
      </c>
      <c r="C74" s="103" t="s">
        <v>150</v>
      </c>
      <c r="D74" s="103" t="s">
        <v>104</v>
      </c>
      <c r="E74" s="103" t="s">
        <v>18</v>
      </c>
      <c r="F74" s="103" t="s">
        <v>157</v>
      </c>
      <c r="G74" s="103" t="s">
        <v>98</v>
      </c>
      <c r="H74" s="103" t="s">
        <v>319</v>
      </c>
      <c r="I74" s="103" t="s">
        <v>252</v>
      </c>
      <c r="J74" s="67" t="s">
        <v>320</v>
      </c>
      <c r="K74" s="66"/>
      <c r="L74" s="66">
        <v>11.4</v>
      </c>
      <c r="M74" s="66">
        <v>11.4</v>
      </c>
      <c r="N74" s="69">
        <f t="shared" si="4"/>
        <v>100</v>
      </c>
    </row>
    <row r="75" spans="1:14" ht="25.5">
      <c r="A75" s="97">
        <v>46</v>
      </c>
      <c r="B75" s="103" t="s">
        <v>94</v>
      </c>
      <c r="C75" s="103" t="s">
        <v>150</v>
      </c>
      <c r="D75" s="103" t="s">
        <v>104</v>
      </c>
      <c r="E75" s="103" t="s">
        <v>18</v>
      </c>
      <c r="F75" s="103" t="s">
        <v>157</v>
      </c>
      <c r="G75" s="103" t="s">
        <v>98</v>
      </c>
      <c r="H75" s="103" t="s">
        <v>218</v>
      </c>
      <c r="I75" s="103" t="s">
        <v>252</v>
      </c>
      <c r="J75" s="67" t="s">
        <v>258</v>
      </c>
      <c r="K75" s="66">
        <v>5395.2</v>
      </c>
      <c r="L75" s="66">
        <v>5420.2</v>
      </c>
      <c r="M75" s="66">
        <v>5420.2</v>
      </c>
      <c r="N75" s="69">
        <f t="shared" si="4"/>
        <v>100</v>
      </c>
    </row>
    <row r="76" spans="1:14">
      <c r="A76" s="95"/>
      <c r="B76" s="28"/>
      <c r="C76" s="28"/>
      <c r="D76" s="28"/>
      <c r="E76" s="28"/>
      <c r="F76" s="28"/>
      <c r="G76" s="28"/>
      <c r="H76" s="28"/>
      <c r="I76" s="28"/>
      <c r="J76" s="86" t="s">
        <v>89</v>
      </c>
      <c r="K76" s="35">
        <f>K10+K39</f>
        <v>8489.4000000000015</v>
      </c>
      <c r="L76" s="35">
        <f t="shared" ref="L76:M76" si="27">L10+L39</f>
        <v>9512.2999999999993</v>
      </c>
      <c r="M76" s="35">
        <f t="shared" si="27"/>
        <v>9521.1999999999989</v>
      </c>
      <c r="N76" s="21">
        <f t="shared" ref="N76" si="28">M76/L76*100</f>
        <v>100.09356307097126</v>
      </c>
    </row>
    <row r="77" spans="1:14">
      <c r="J77" s="32"/>
      <c r="K77" s="32"/>
      <c r="L77" s="32"/>
      <c r="M77" s="32"/>
      <c r="N77" s="204"/>
    </row>
    <row r="78" spans="1:14" hidden="1">
      <c r="L78" s="32"/>
      <c r="M78" s="202"/>
      <c r="N78" s="204"/>
    </row>
    <row r="79" spans="1:14" hidden="1">
      <c r="B79" s="26" t="s">
        <v>253</v>
      </c>
      <c r="L79" s="32"/>
      <c r="M79" s="202"/>
      <c r="N79" s="204"/>
    </row>
    <row r="80" spans="1:14" hidden="1">
      <c r="L80" s="32"/>
      <c r="M80" s="202"/>
      <c r="N80" s="204"/>
    </row>
    <row r="81" spans="10:14" hidden="1">
      <c r="L81" s="32"/>
      <c r="M81" s="202"/>
      <c r="N81" s="204"/>
    </row>
    <row r="82" spans="10:14" hidden="1">
      <c r="J82" s="26" t="s">
        <v>256</v>
      </c>
      <c r="L82" s="32"/>
      <c r="M82" s="203"/>
      <c r="N82" s="204"/>
    </row>
    <row r="83" spans="10:14" hidden="1">
      <c r="J83" s="26" t="s">
        <v>257</v>
      </c>
      <c r="L83" s="32"/>
      <c r="M83" s="202"/>
      <c r="N83" s="204"/>
    </row>
    <row r="84" spans="10:14" hidden="1">
      <c r="L84" s="32"/>
      <c r="M84" s="32"/>
      <c r="N84" s="204"/>
    </row>
    <row r="85" spans="10:14" hidden="1">
      <c r="J85" s="26" t="s">
        <v>289</v>
      </c>
      <c r="L85" s="202"/>
      <c r="M85" s="202"/>
      <c r="N85" s="204"/>
    </row>
    <row r="86" spans="10:14">
      <c r="L86" s="32"/>
      <c r="M86" s="202"/>
      <c r="N86" s="204"/>
    </row>
    <row r="87" spans="10:14">
      <c r="L87" s="32"/>
      <c r="M87" s="202"/>
      <c r="N87" s="204"/>
    </row>
    <row r="89" spans="10:14">
      <c r="L89" s="41"/>
    </row>
  </sheetData>
  <mergeCells count="10">
    <mergeCell ref="A2:N2"/>
    <mergeCell ref="A7:A8"/>
    <mergeCell ref="B7:I7"/>
    <mergeCell ref="J7:J8"/>
    <mergeCell ref="K7:K8"/>
    <mergeCell ref="L7:L8"/>
    <mergeCell ref="M7:M8"/>
    <mergeCell ref="N7:N8"/>
    <mergeCell ref="A4:N4"/>
    <mergeCell ref="K6:N6"/>
  </mergeCells>
  <phoneticPr fontId="8" type="noConversion"/>
  <pageMargins left="0.78740157480314965" right="0.19685039370078741" top="0.39370078740157483" bottom="0.39370078740157483" header="0.51181102362204722" footer="0.51181102362204722"/>
  <pageSetup paperSize="9" scale="60" orientation="portrait" r:id="rId1"/>
  <headerFooter alignWithMargins="0"/>
  <rowBreaks count="1" manualBreakCount="1">
    <brk id="3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6"/>
  <dimension ref="A2:G38"/>
  <sheetViews>
    <sheetView topLeftCell="A7" zoomScaleNormal="100" workbookViewId="0">
      <selection activeCell="A2" sqref="A2:G2"/>
    </sheetView>
  </sheetViews>
  <sheetFormatPr defaultRowHeight="12.75"/>
  <cols>
    <col min="1" max="1" width="3.7109375" style="42" customWidth="1"/>
    <col min="2" max="2" width="42.42578125" style="3" customWidth="1"/>
    <col min="3" max="4" width="9.85546875" style="3" customWidth="1"/>
    <col min="5" max="5" width="10.7109375" style="50" customWidth="1"/>
    <col min="6" max="7" width="10.7109375" style="3" customWidth="1"/>
    <col min="8" max="16384" width="9.140625" style="3"/>
  </cols>
  <sheetData>
    <row r="2" spans="1:7" ht="36" customHeight="1">
      <c r="A2" s="223" t="s">
        <v>356</v>
      </c>
      <c r="B2" s="223"/>
      <c r="C2" s="223"/>
      <c r="D2" s="223"/>
      <c r="E2" s="223"/>
      <c r="F2" s="223"/>
      <c r="G2" s="223"/>
    </row>
    <row r="3" spans="1:7" ht="12" customHeight="1">
      <c r="B3" s="187"/>
      <c r="C3" s="188"/>
      <c r="D3" s="189"/>
      <c r="E3" s="190"/>
      <c r="F3" s="190"/>
      <c r="G3" s="188"/>
    </row>
    <row r="4" spans="1:7" ht="24" customHeight="1">
      <c r="A4" s="224" t="s">
        <v>347</v>
      </c>
      <c r="B4" s="224"/>
      <c r="C4" s="224"/>
      <c r="D4" s="224"/>
      <c r="E4" s="224"/>
      <c r="F4" s="224"/>
      <c r="G4" s="224"/>
    </row>
    <row r="5" spans="1:7" ht="12" customHeight="1">
      <c r="A5" s="180"/>
      <c r="B5" s="180"/>
      <c r="C5" s="180"/>
      <c r="D5" s="180"/>
      <c r="E5" s="180"/>
      <c r="F5" s="180"/>
      <c r="G5" s="180"/>
    </row>
    <row r="6" spans="1:7" ht="12" customHeight="1">
      <c r="A6" s="191"/>
      <c r="B6" s="192"/>
      <c r="C6" s="192"/>
      <c r="D6" s="222" t="s">
        <v>341</v>
      </c>
      <c r="E6" s="222"/>
      <c r="F6" s="222"/>
      <c r="G6" s="222"/>
    </row>
    <row r="7" spans="1:7" ht="42" customHeight="1">
      <c r="A7" s="92" t="s">
        <v>116</v>
      </c>
      <c r="B7" s="4" t="s">
        <v>119</v>
      </c>
      <c r="C7" s="4" t="s">
        <v>57</v>
      </c>
      <c r="D7" s="175" t="s">
        <v>343</v>
      </c>
      <c r="E7" s="93" t="s">
        <v>344</v>
      </c>
      <c r="F7" s="93" t="s">
        <v>345</v>
      </c>
      <c r="G7" s="93" t="s">
        <v>342</v>
      </c>
    </row>
    <row r="8" spans="1:7">
      <c r="A8" s="43"/>
      <c r="B8" s="5">
        <v>1</v>
      </c>
      <c r="C8" s="44" t="s">
        <v>150</v>
      </c>
      <c r="D8" s="44"/>
      <c r="E8" s="5">
        <v>3</v>
      </c>
      <c r="F8" s="5">
        <v>4</v>
      </c>
      <c r="G8" s="5">
        <v>5</v>
      </c>
    </row>
    <row r="9" spans="1:7" s="45" customFormat="1" ht="15" customHeight="1">
      <c r="A9" s="5">
        <v>1</v>
      </c>
      <c r="B9" s="7" t="s">
        <v>167</v>
      </c>
      <c r="C9" s="9" t="s">
        <v>42</v>
      </c>
      <c r="D9" s="10">
        <f>D10+D11+D12+D13+D14</f>
        <v>3521.6000000000004</v>
      </c>
      <c r="E9" s="10">
        <f>E10+E11+E12+E13+E14</f>
        <v>3758.3000000000006</v>
      </c>
      <c r="F9" s="10">
        <f>F10+F11+F13+F14</f>
        <v>3540.5000000000009</v>
      </c>
      <c r="G9" s="10">
        <f>F9/E9*100</f>
        <v>94.204826650347243</v>
      </c>
    </row>
    <row r="10" spans="1:7" ht="39" customHeight="1">
      <c r="A10" s="5">
        <v>2</v>
      </c>
      <c r="B10" s="68" t="s">
        <v>168</v>
      </c>
      <c r="C10" s="76" t="s">
        <v>43</v>
      </c>
      <c r="D10" s="77">
        <f>'пр 4 вед '!G11</f>
        <v>940</v>
      </c>
      <c r="E10" s="77">
        <f>'пр 4 вед '!H11</f>
        <v>980.5</v>
      </c>
      <c r="F10" s="77">
        <f>'пр 4 вед '!I11</f>
        <v>858.2</v>
      </c>
      <c r="G10" s="209">
        <f t="shared" ref="G10:G30" si="0">F10/E10*100</f>
        <v>87.526772055073948</v>
      </c>
    </row>
    <row r="11" spans="1:7" ht="51" customHeight="1">
      <c r="A11" s="5">
        <v>3</v>
      </c>
      <c r="B11" s="68" t="s">
        <v>169</v>
      </c>
      <c r="C11" s="76" t="s">
        <v>44</v>
      </c>
      <c r="D11" s="77">
        <f>'пр 4 вед '!G20</f>
        <v>2578.8000000000002</v>
      </c>
      <c r="E11" s="77">
        <f>'пр 4 вед '!H20</f>
        <v>2775.0000000000005</v>
      </c>
      <c r="F11" s="77">
        <f>'пр 4 вед '!I20</f>
        <v>2680.5000000000005</v>
      </c>
      <c r="G11" s="209">
        <f t="shared" si="0"/>
        <v>96.594594594594597</v>
      </c>
    </row>
    <row r="12" spans="1:7" ht="24" hidden="1" customHeight="1">
      <c r="A12" s="5">
        <v>4</v>
      </c>
      <c r="B12" s="1" t="s">
        <v>255</v>
      </c>
      <c r="C12" s="11" t="s">
        <v>254</v>
      </c>
      <c r="D12" s="12"/>
      <c r="E12" s="12"/>
      <c r="F12" s="12"/>
      <c r="G12" s="201" t="e">
        <f t="shared" si="0"/>
        <v>#DIV/0!</v>
      </c>
    </row>
    <row r="13" spans="1:7" ht="15" customHeight="1">
      <c r="A13" s="5">
        <v>4</v>
      </c>
      <c r="B13" s="210" t="s">
        <v>76</v>
      </c>
      <c r="C13" s="76" t="s">
        <v>77</v>
      </c>
      <c r="D13" s="77">
        <f>'пр 4 вед '!G44</f>
        <v>1</v>
      </c>
      <c r="E13" s="77">
        <f>'пр 4 вед '!H44</f>
        <v>1</v>
      </c>
      <c r="F13" s="77">
        <f>'пр 4 вед '!I44</f>
        <v>0</v>
      </c>
      <c r="G13" s="209">
        <f t="shared" si="0"/>
        <v>0</v>
      </c>
    </row>
    <row r="14" spans="1:7" ht="12" customHeight="1">
      <c r="A14" s="5">
        <v>5</v>
      </c>
      <c r="B14" s="68" t="s">
        <v>170</v>
      </c>
      <c r="C14" s="76" t="s">
        <v>45</v>
      </c>
      <c r="D14" s="77">
        <f>'пр 4 вед '!G50</f>
        <v>1.8</v>
      </c>
      <c r="E14" s="77">
        <f>'пр 4 вед '!H50</f>
        <v>1.8</v>
      </c>
      <c r="F14" s="77">
        <f>'пр 4 вед '!I50</f>
        <v>1.8</v>
      </c>
      <c r="G14" s="209">
        <f t="shared" si="0"/>
        <v>100</v>
      </c>
    </row>
    <row r="15" spans="1:7" ht="15" customHeight="1">
      <c r="A15" s="5">
        <v>6</v>
      </c>
      <c r="B15" s="36" t="s">
        <v>171</v>
      </c>
      <c r="C15" s="46" t="s">
        <v>46</v>
      </c>
      <c r="D15" s="47">
        <f>D16</f>
        <v>58</v>
      </c>
      <c r="E15" s="47">
        <f>E16</f>
        <v>58.4</v>
      </c>
      <c r="F15" s="47">
        <f>F16</f>
        <v>58.400000000000006</v>
      </c>
      <c r="G15" s="10">
        <f t="shared" si="0"/>
        <v>100.00000000000003</v>
      </c>
    </row>
    <row r="16" spans="1:7" ht="15" customHeight="1">
      <c r="A16" s="5">
        <v>7</v>
      </c>
      <c r="B16" s="68" t="s">
        <v>172</v>
      </c>
      <c r="C16" s="76" t="s">
        <v>47</v>
      </c>
      <c r="D16" s="77">
        <f>'пр 4 вед '!G57</f>
        <v>58</v>
      </c>
      <c r="E16" s="77">
        <f>'пр 4 вед '!H57</f>
        <v>58.4</v>
      </c>
      <c r="F16" s="77">
        <f>'пр 4 вед '!I57</f>
        <v>58.400000000000006</v>
      </c>
      <c r="G16" s="209">
        <f t="shared" si="0"/>
        <v>100.00000000000003</v>
      </c>
    </row>
    <row r="17" spans="1:7" s="45" customFormat="1" ht="27" customHeight="1">
      <c r="A17" s="5">
        <v>8</v>
      </c>
      <c r="B17" s="7" t="s">
        <v>173</v>
      </c>
      <c r="C17" s="46" t="s">
        <v>48</v>
      </c>
      <c r="D17" s="47">
        <f>D18+D19</f>
        <v>244.8</v>
      </c>
      <c r="E17" s="47">
        <f>E18+E19</f>
        <v>60.3</v>
      </c>
      <c r="F17" s="47">
        <f>F18+F19</f>
        <v>60.3</v>
      </c>
      <c r="G17" s="10">
        <f t="shared" si="0"/>
        <v>100</v>
      </c>
    </row>
    <row r="18" spans="1:7" s="6" customFormat="1" ht="54" customHeight="1">
      <c r="A18" s="5">
        <v>9</v>
      </c>
      <c r="B18" s="68" t="s">
        <v>291</v>
      </c>
      <c r="C18" s="76" t="s">
        <v>2</v>
      </c>
      <c r="D18" s="77">
        <f>'пр 4 вед '!G66</f>
        <v>243.8</v>
      </c>
      <c r="E18" s="77">
        <f>'пр 4 вед '!H66</f>
        <v>59.3</v>
      </c>
      <c r="F18" s="77">
        <f>'пр 4 вед '!I66</f>
        <v>59.3</v>
      </c>
      <c r="G18" s="209">
        <f t="shared" si="0"/>
        <v>100</v>
      </c>
    </row>
    <row r="19" spans="1:7" ht="39" customHeight="1">
      <c r="A19" s="5">
        <v>10</v>
      </c>
      <c r="B19" s="159" t="s">
        <v>174</v>
      </c>
      <c r="C19" s="76" t="s">
        <v>49</v>
      </c>
      <c r="D19" s="77">
        <f>'пр 4 вед '!G80</f>
        <v>1</v>
      </c>
      <c r="E19" s="77">
        <f>'пр 4 вед '!H80</f>
        <v>1</v>
      </c>
      <c r="F19" s="77">
        <f>'пр 4 вед '!I80</f>
        <v>1</v>
      </c>
      <c r="G19" s="209">
        <f t="shared" si="0"/>
        <v>100</v>
      </c>
    </row>
    <row r="20" spans="1:7" ht="12" customHeight="1">
      <c r="A20" s="5">
        <v>11</v>
      </c>
      <c r="B20" s="7" t="s">
        <v>20</v>
      </c>
      <c r="C20" s="46" t="s">
        <v>50</v>
      </c>
      <c r="D20" s="47">
        <f>D22</f>
        <v>144.30000000000001</v>
      </c>
      <c r="E20" s="47">
        <f>E22</f>
        <v>280.5</v>
      </c>
      <c r="F20" s="47">
        <f>F22</f>
        <v>248</v>
      </c>
      <c r="G20" s="10">
        <f t="shared" si="0"/>
        <v>88.413547237076656</v>
      </c>
    </row>
    <row r="21" spans="1:7" ht="12" hidden="1" customHeight="1">
      <c r="A21" s="5">
        <v>12</v>
      </c>
      <c r="B21" s="1" t="s">
        <v>240</v>
      </c>
      <c r="C21" s="46" t="s">
        <v>238</v>
      </c>
      <c r="D21" s="47" t="e">
        <f>'пр 4 вед '!#REF!</f>
        <v>#REF!</v>
      </c>
      <c r="E21" s="47" t="e">
        <f>'пр 4 вед '!#REF!</f>
        <v>#REF!</v>
      </c>
      <c r="F21" s="47"/>
      <c r="G21" s="201" t="e">
        <f t="shared" si="0"/>
        <v>#REF!</v>
      </c>
    </row>
    <row r="22" spans="1:7" ht="12" customHeight="1">
      <c r="A22" s="5">
        <v>12</v>
      </c>
      <c r="B22" s="68" t="s">
        <v>21</v>
      </c>
      <c r="C22" s="76" t="s">
        <v>51</v>
      </c>
      <c r="D22" s="77">
        <f>'пр 4 вед '!G87</f>
        <v>144.30000000000001</v>
      </c>
      <c r="E22" s="77">
        <f>'пр 4 вед '!H87</f>
        <v>280.5</v>
      </c>
      <c r="F22" s="77">
        <f>'пр 4 вед '!I87</f>
        <v>248</v>
      </c>
      <c r="G22" s="209">
        <f t="shared" si="0"/>
        <v>88.413547237076656</v>
      </c>
    </row>
    <row r="23" spans="1:7" ht="15" customHeight="1">
      <c r="A23" s="5">
        <v>13</v>
      </c>
      <c r="B23" s="36" t="s">
        <v>22</v>
      </c>
      <c r="C23" s="46" t="s">
        <v>52</v>
      </c>
      <c r="D23" s="47">
        <f>D24+D25</f>
        <v>1408.2000000000003</v>
      </c>
      <c r="E23" s="47">
        <f>E24+E25</f>
        <v>1840.8000000000002</v>
      </c>
      <c r="F23" s="47">
        <f>F24+F25</f>
        <v>1806.8000000000002</v>
      </c>
      <c r="G23" s="10">
        <f t="shared" si="0"/>
        <v>98.152976966536286</v>
      </c>
    </row>
    <row r="24" spans="1:7" ht="15" customHeight="1">
      <c r="A24" s="5">
        <v>14</v>
      </c>
      <c r="B24" s="68" t="s">
        <v>23</v>
      </c>
      <c r="C24" s="76" t="s">
        <v>53</v>
      </c>
      <c r="D24" s="77">
        <f>'пр 4 вед '!G98</f>
        <v>247.4</v>
      </c>
      <c r="E24" s="77">
        <f>'пр 4 вед '!H98</f>
        <v>321.3</v>
      </c>
      <c r="F24" s="77">
        <f>'пр 4 вед '!I98</f>
        <v>303.3</v>
      </c>
      <c r="G24" s="209">
        <f t="shared" si="0"/>
        <v>94.397759103641448</v>
      </c>
    </row>
    <row r="25" spans="1:7" ht="24" customHeight="1">
      <c r="A25" s="5">
        <v>15</v>
      </c>
      <c r="B25" s="68" t="s">
        <v>24</v>
      </c>
      <c r="C25" s="76" t="s">
        <v>54</v>
      </c>
      <c r="D25" s="77">
        <f>'пр 4 вед '!G114</f>
        <v>1160.8000000000002</v>
      </c>
      <c r="E25" s="77">
        <f>'пр 4 вед '!H114</f>
        <v>1519.5000000000002</v>
      </c>
      <c r="F25" s="77">
        <f>'пр 4 вед '!I114</f>
        <v>1503.5000000000002</v>
      </c>
      <c r="G25" s="209">
        <f t="shared" si="0"/>
        <v>98.947022046725891</v>
      </c>
    </row>
    <row r="26" spans="1:7" ht="13.5" customHeight="1">
      <c r="A26" s="5">
        <v>16</v>
      </c>
      <c r="B26" s="36" t="s">
        <v>85</v>
      </c>
      <c r="C26" s="46" t="s">
        <v>55</v>
      </c>
      <c r="D26" s="47">
        <f>D27</f>
        <v>3112.5</v>
      </c>
      <c r="E26" s="47">
        <f>E27</f>
        <v>3598.9</v>
      </c>
      <c r="F26" s="47">
        <f>F27</f>
        <v>3598.9</v>
      </c>
      <c r="G26" s="10">
        <f t="shared" si="0"/>
        <v>100</v>
      </c>
    </row>
    <row r="27" spans="1:7" ht="15" customHeight="1">
      <c r="A27" s="5">
        <v>17</v>
      </c>
      <c r="B27" s="68" t="s">
        <v>25</v>
      </c>
      <c r="C27" s="76" t="s">
        <v>56</v>
      </c>
      <c r="D27" s="77">
        <f>'пр 4 вед '!G130</f>
        <v>3112.5</v>
      </c>
      <c r="E27" s="77">
        <f>'пр 4 вед '!H130</f>
        <v>3598.9</v>
      </c>
      <c r="F27" s="77">
        <f>'пр 4 вед '!I130</f>
        <v>3598.9</v>
      </c>
      <c r="G27" s="209">
        <f t="shared" si="0"/>
        <v>100</v>
      </c>
    </row>
    <row r="28" spans="1:7" ht="15" customHeight="1">
      <c r="A28" s="5">
        <v>18</v>
      </c>
      <c r="B28" s="48" t="s">
        <v>206</v>
      </c>
      <c r="C28" s="8" t="s">
        <v>207</v>
      </c>
      <c r="D28" s="47">
        <f>D29</f>
        <v>0</v>
      </c>
      <c r="E28" s="47">
        <f>E29</f>
        <v>9.8000000000000007</v>
      </c>
      <c r="F28" s="47">
        <f>F29</f>
        <v>9.8000000000000007</v>
      </c>
      <c r="G28" s="10">
        <f t="shared" si="0"/>
        <v>100</v>
      </c>
    </row>
    <row r="29" spans="1:7" ht="15" customHeight="1">
      <c r="A29" s="5">
        <v>19</v>
      </c>
      <c r="B29" s="211" t="s">
        <v>208</v>
      </c>
      <c r="C29" s="76" t="s">
        <v>61</v>
      </c>
      <c r="D29" s="77">
        <f>'пр 4 вед '!G143</f>
        <v>0</v>
      </c>
      <c r="E29" s="77">
        <f>'пр 4 вед '!H143</f>
        <v>9.8000000000000007</v>
      </c>
      <c r="F29" s="77">
        <f>'пр 4 вед '!I143</f>
        <v>9.8000000000000007</v>
      </c>
      <c r="G29" s="209">
        <f t="shared" si="0"/>
        <v>100</v>
      </c>
    </row>
    <row r="30" spans="1:7">
      <c r="A30" s="5"/>
      <c r="B30" s="49" t="s">
        <v>26</v>
      </c>
      <c r="C30" s="9"/>
      <c r="D30" s="10">
        <f>D9+D15+D17+D20+D23+D26+D28</f>
        <v>8489.4000000000015</v>
      </c>
      <c r="E30" s="10">
        <f>E9+E15+E17+E20+E23+E26+E28</f>
        <v>9607</v>
      </c>
      <c r="F30" s="10">
        <f>F9+F15+F17+F20+F23+F26+F28</f>
        <v>9322.7000000000007</v>
      </c>
      <c r="G30" s="10">
        <f t="shared" si="0"/>
        <v>97.040699489955244</v>
      </c>
    </row>
    <row r="32" spans="1:7">
      <c r="F32" s="51"/>
      <c r="G32" s="51"/>
    </row>
    <row r="33" spans="2:7" hidden="1">
      <c r="F33" s="51"/>
      <c r="G33" s="51"/>
    </row>
    <row r="34" spans="2:7" hidden="1">
      <c r="B34" s="3" t="s">
        <v>253</v>
      </c>
      <c r="F34" s="51"/>
      <c r="G34" s="51"/>
    </row>
    <row r="35" spans="2:7" hidden="1">
      <c r="B35" s="3" t="s">
        <v>91</v>
      </c>
    </row>
    <row r="36" spans="2:7" hidden="1"/>
    <row r="37" spans="2:7" hidden="1">
      <c r="E37" s="50" t="s">
        <v>288</v>
      </c>
      <c r="F37" s="3">
        <v>363.3</v>
      </c>
      <c r="G37" s="3">
        <v>315.39999999999998</v>
      </c>
    </row>
    <row r="38" spans="2:7" hidden="1">
      <c r="F38" s="51">
        <f>(7369.2-363.3)/97.5*2.5</f>
        <v>179.63846153846151</v>
      </c>
      <c r="G38" s="51">
        <f>(7324.8-315.4)/95*5</f>
        <v>368.91578947368424</v>
      </c>
    </row>
  </sheetData>
  <mergeCells count="3">
    <mergeCell ref="D6:G6"/>
    <mergeCell ref="A2:G2"/>
    <mergeCell ref="A4:G4"/>
  </mergeCells>
  <phoneticPr fontId="8" type="noConversion"/>
  <pageMargins left="0.78740157480314965" right="0.39370078740157483" top="0.39370078740157483" bottom="0.39370078740157483" header="0.51181102362204722" footer="0.51181102362204722"/>
  <pageSetup paperSize="9" scale="9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7"/>
  <dimension ref="A2:L147"/>
  <sheetViews>
    <sheetView zoomScaleNormal="100" workbookViewId="0">
      <pane ySplit="8" topLeftCell="A129" activePane="bottomLeft" state="frozen"/>
      <selection pane="bottomLeft" activeCell="A2" sqref="A2:J2"/>
    </sheetView>
  </sheetViews>
  <sheetFormatPr defaultRowHeight="15"/>
  <cols>
    <col min="1" max="1" width="5.140625" style="162" customWidth="1"/>
    <col min="2" max="2" width="69.5703125" style="111" customWidth="1"/>
    <col min="3" max="3" width="6.140625" style="111" customWidth="1"/>
    <col min="4" max="4" width="10.140625" style="111" customWidth="1"/>
    <col min="5" max="5" width="16.85546875" style="111" customWidth="1"/>
    <col min="6" max="6" width="7.85546875" style="111" customWidth="1"/>
    <col min="7" max="7" width="9.7109375" style="111" customWidth="1"/>
    <col min="8" max="9" width="11" style="111" customWidth="1"/>
    <col min="10" max="10" width="10.7109375" style="111" customWidth="1"/>
    <col min="11" max="11" width="9.140625" style="111" hidden="1" customWidth="1"/>
    <col min="12" max="16384" width="9.140625" style="111"/>
  </cols>
  <sheetData>
    <row r="2" spans="1:11" s="154" customFormat="1" ht="36.75" customHeight="1">
      <c r="A2" s="214" t="s">
        <v>357</v>
      </c>
      <c r="B2" s="214"/>
      <c r="C2" s="214"/>
      <c r="D2" s="214"/>
      <c r="E2" s="214"/>
      <c r="F2" s="214"/>
      <c r="G2" s="214"/>
      <c r="H2" s="214"/>
      <c r="I2" s="214"/>
      <c r="J2" s="214"/>
    </row>
    <row r="3" spans="1:11" s="154" customFormat="1" ht="12" customHeight="1">
      <c r="A3" s="177"/>
      <c r="B3" s="177"/>
      <c r="C3" s="177"/>
      <c r="D3" s="177"/>
      <c r="E3" s="177"/>
      <c r="F3" s="177"/>
      <c r="G3" s="177"/>
      <c r="H3" s="177"/>
      <c r="I3" s="177"/>
      <c r="J3" s="199"/>
    </row>
    <row r="4" spans="1:11" ht="12" customHeight="1">
      <c r="A4" s="225" t="s">
        <v>348</v>
      </c>
      <c r="B4" s="225"/>
      <c r="C4" s="225"/>
      <c r="D4" s="225"/>
      <c r="E4" s="225"/>
      <c r="F4" s="225"/>
      <c r="G4" s="225"/>
      <c r="H4" s="225"/>
      <c r="I4" s="225"/>
      <c r="J4" s="225"/>
    </row>
    <row r="5" spans="1:11" ht="12" customHeight="1">
      <c r="A5" s="193"/>
      <c r="B5" s="193"/>
      <c r="C5" s="193"/>
      <c r="D5" s="193"/>
      <c r="E5" s="193"/>
      <c r="F5" s="193"/>
      <c r="G5" s="193"/>
      <c r="H5" s="194"/>
      <c r="I5" s="194"/>
      <c r="J5" s="194"/>
    </row>
    <row r="6" spans="1:11" s="110" customFormat="1" ht="12" customHeight="1">
      <c r="A6" s="162"/>
      <c r="B6" s="195"/>
      <c r="C6" s="195"/>
      <c r="D6" s="195"/>
      <c r="E6" s="195"/>
      <c r="F6" s="195"/>
      <c r="G6" s="226" t="s">
        <v>341</v>
      </c>
      <c r="H6" s="226"/>
      <c r="I6" s="226"/>
      <c r="J6" s="226"/>
    </row>
    <row r="7" spans="1:11" s="110" customFormat="1" ht="46.5" customHeight="1">
      <c r="A7" s="139" t="s">
        <v>116</v>
      </c>
      <c r="B7" s="139" t="s">
        <v>349</v>
      </c>
      <c r="C7" s="139" t="s">
        <v>27</v>
      </c>
      <c r="D7" s="139" t="s">
        <v>57</v>
      </c>
      <c r="E7" s="139" t="s">
        <v>28</v>
      </c>
      <c r="F7" s="139" t="s">
        <v>31</v>
      </c>
      <c r="G7" s="175" t="s">
        <v>343</v>
      </c>
      <c r="H7" s="93" t="s">
        <v>344</v>
      </c>
      <c r="I7" s="93" t="s">
        <v>345</v>
      </c>
      <c r="J7" s="200" t="s">
        <v>342</v>
      </c>
    </row>
    <row r="8" spans="1:11" s="110" customFormat="1">
      <c r="A8" s="170"/>
      <c r="B8" s="112">
        <v>1</v>
      </c>
      <c r="C8" s="113" t="s">
        <v>150</v>
      </c>
      <c r="D8" s="113" t="s">
        <v>70</v>
      </c>
      <c r="E8" s="113" t="s">
        <v>81</v>
      </c>
      <c r="F8" s="113" t="s">
        <v>72</v>
      </c>
      <c r="G8" s="113"/>
      <c r="H8" s="112">
        <v>6</v>
      </c>
      <c r="I8" s="112">
        <v>7</v>
      </c>
      <c r="J8" s="112">
        <v>8</v>
      </c>
    </row>
    <row r="9" spans="1:11" s="110" customFormat="1" ht="15.75">
      <c r="A9" s="170"/>
      <c r="B9" s="114" t="s">
        <v>197</v>
      </c>
      <c r="C9" s="115" t="s">
        <v>94</v>
      </c>
      <c r="D9" s="116"/>
      <c r="E9" s="116"/>
      <c r="F9" s="116"/>
      <c r="G9" s="117">
        <f>G147</f>
        <v>8489.4000000000015</v>
      </c>
      <c r="H9" s="117">
        <f>H147</f>
        <v>9607</v>
      </c>
      <c r="I9" s="117">
        <f>I147</f>
        <v>9322.7000000000007</v>
      </c>
      <c r="J9" s="117">
        <f>I9/H9*100</f>
        <v>97.040699489955244</v>
      </c>
      <c r="K9" s="118">
        <f>SUM(H9:J9)</f>
        <v>19026.740699489957</v>
      </c>
    </row>
    <row r="10" spans="1:11" ht="15.75">
      <c r="A10" s="170">
        <v>1</v>
      </c>
      <c r="B10" s="119" t="str">
        <f>'пр 3 РП'!B9</f>
        <v>Общегосударственные вопросы</v>
      </c>
      <c r="C10" s="115" t="s">
        <v>94</v>
      </c>
      <c r="D10" s="115" t="s">
        <v>42</v>
      </c>
      <c r="E10" s="115"/>
      <c r="F10" s="115"/>
      <c r="G10" s="120">
        <f>G11+G20+G44+G50</f>
        <v>3521.6000000000004</v>
      </c>
      <c r="H10" s="120">
        <f>H11+H20+H44+H50</f>
        <v>3758.3000000000006</v>
      </c>
      <c r="I10" s="120">
        <f>I11+I20+I44+I50</f>
        <v>3540.5000000000009</v>
      </c>
      <c r="J10" s="117">
        <f t="shared" ref="J10:J68" si="0">I10/H10*100</f>
        <v>94.204826650347243</v>
      </c>
      <c r="K10" s="118">
        <f t="shared" ref="K10:K57" si="1">SUM(H10:J10)</f>
        <v>7393.0048266503481</v>
      </c>
    </row>
    <row r="11" spans="1:11" ht="30.75" customHeight="1">
      <c r="A11" s="170">
        <v>2</v>
      </c>
      <c r="B11" s="119" t="str">
        <f>'пр 3 РП'!B10</f>
        <v>Функционирование высшего должностного лица субъекта Российской Федерации и муниципального образования</v>
      </c>
      <c r="C11" s="115" t="s">
        <v>94</v>
      </c>
      <c r="D11" s="115" t="s">
        <v>43</v>
      </c>
      <c r="E11" s="115"/>
      <c r="F11" s="115"/>
      <c r="G11" s="120">
        <f t="shared" ref="G11:I12" si="2">G12</f>
        <v>940</v>
      </c>
      <c r="H11" s="120">
        <f t="shared" si="2"/>
        <v>980.5</v>
      </c>
      <c r="I11" s="120">
        <f t="shared" si="2"/>
        <v>858.2</v>
      </c>
      <c r="J11" s="117">
        <f t="shared" si="0"/>
        <v>87.526772055073948</v>
      </c>
      <c r="K11" s="118">
        <f t="shared" si="1"/>
        <v>1926.226772055074</v>
      </c>
    </row>
    <row r="12" spans="1:11" ht="30">
      <c r="A12" s="170">
        <v>3</v>
      </c>
      <c r="B12" s="121" t="s">
        <v>75</v>
      </c>
      <c r="C12" s="113" t="s">
        <v>94</v>
      </c>
      <c r="D12" s="113" t="s">
        <v>43</v>
      </c>
      <c r="E12" s="113" t="s">
        <v>176</v>
      </c>
      <c r="F12" s="113"/>
      <c r="G12" s="122">
        <f t="shared" si="2"/>
        <v>940</v>
      </c>
      <c r="H12" s="122">
        <f t="shared" si="2"/>
        <v>980.5</v>
      </c>
      <c r="I12" s="122">
        <f t="shared" si="2"/>
        <v>858.2</v>
      </c>
      <c r="J12" s="206">
        <f t="shared" si="0"/>
        <v>87.526772055073948</v>
      </c>
      <c r="K12" s="118">
        <f t="shared" si="1"/>
        <v>1926.226772055074</v>
      </c>
    </row>
    <row r="13" spans="1:11">
      <c r="A13" s="170">
        <v>4</v>
      </c>
      <c r="B13" s="121" t="s">
        <v>136</v>
      </c>
      <c r="C13" s="113" t="s">
        <v>94</v>
      </c>
      <c r="D13" s="113" t="s">
        <v>43</v>
      </c>
      <c r="E13" s="113" t="s">
        <v>177</v>
      </c>
      <c r="F13" s="113"/>
      <c r="G13" s="122">
        <f>G14+G18</f>
        <v>940</v>
      </c>
      <c r="H13" s="122">
        <f>H14+H18</f>
        <v>980.5</v>
      </c>
      <c r="I13" s="122">
        <f t="shared" ref="I13" si="3">I14+I18</f>
        <v>858.2</v>
      </c>
      <c r="J13" s="206">
        <f t="shared" si="0"/>
        <v>87.526772055073948</v>
      </c>
      <c r="K13" s="118">
        <f t="shared" si="1"/>
        <v>1926.226772055074</v>
      </c>
    </row>
    <row r="14" spans="1:11" ht="60">
      <c r="A14" s="170"/>
      <c r="B14" s="121" t="s">
        <v>299</v>
      </c>
      <c r="C14" s="113" t="s">
        <v>94</v>
      </c>
      <c r="D14" s="113" t="s">
        <v>43</v>
      </c>
      <c r="E14" s="113" t="s">
        <v>323</v>
      </c>
      <c r="F14" s="113"/>
      <c r="G14" s="122">
        <f>G15</f>
        <v>0</v>
      </c>
      <c r="H14" s="122">
        <f t="shared" ref="H14:I14" si="4">H15</f>
        <v>40.5</v>
      </c>
      <c r="I14" s="122">
        <f t="shared" si="4"/>
        <v>40.5</v>
      </c>
      <c r="J14" s="206">
        <f t="shared" si="0"/>
        <v>100</v>
      </c>
      <c r="K14" s="118"/>
    </row>
    <row r="15" spans="1:11" ht="60">
      <c r="A15" s="170"/>
      <c r="B15" s="121" t="s">
        <v>33</v>
      </c>
      <c r="C15" s="113" t="s">
        <v>94</v>
      </c>
      <c r="D15" s="113" t="s">
        <v>43</v>
      </c>
      <c r="E15" s="113" t="s">
        <v>323</v>
      </c>
      <c r="F15" s="113" t="s">
        <v>162</v>
      </c>
      <c r="G15" s="122">
        <f t="shared" ref="G15:I15" si="5">G16</f>
        <v>0</v>
      </c>
      <c r="H15" s="122">
        <f t="shared" si="5"/>
        <v>40.5</v>
      </c>
      <c r="I15" s="122">
        <f t="shared" si="5"/>
        <v>40.5</v>
      </c>
      <c r="J15" s="206">
        <f t="shared" si="0"/>
        <v>100</v>
      </c>
      <c r="K15" s="118"/>
    </row>
    <row r="16" spans="1:11" ht="30">
      <c r="A16" s="170"/>
      <c r="B16" s="123" t="s">
        <v>58</v>
      </c>
      <c r="C16" s="124" t="s">
        <v>94</v>
      </c>
      <c r="D16" s="124" t="s">
        <v>43</v>
      </c>
      <c r="E16" s="124" t="s">
        <v>323</v>
      </c>
      <c r="F16" s="124" t="s">
        <v>135</v>
      </c>
      <c r="G16" s="124"/>
      <c r="H16" s="125">
        <v>40.5</v>
      </c>
      <c r="I16" s="125">
        <v>40.5</v>
      </c>
      <c r="J16" s="207">
        <f t="shared" si="0"/>
        <v>100</v>
      </c>
      <c r="K16" s="118"/>
    </row>
    <row r="17" spans="1:11">
      <c r="A17" s="170"/>
      <c r="B17" s="121" t="s">
        <v>32</v>
      </c>
      <c r="C17" s="113" t="s">
        <v>94</v>
      </c>
      <c r="D17" s="113" t="s">
        <v>43</v>
      </c>
      <c r="E17" s="113" t="s">
        <v>175</v>
      </c>
      <c r="F17" s="113"/>
      <c r="G17" s="122">
        <f>G19</f>
        <v>940</v>
      </c>
      <c r="H17" s="122">
        <f t="shared" ref="H17:I17" si="6">H19</f>
        <v>940</v>
      </c>
      <c r="I17" s="122">
        <f t="shared" si="6"/>
        <v>817.7</v>
      </c>
      <c r="J17" s="206">
        <f t="shared" si="0"/>
        <v>86.989361702127667</v>
      </c>
      <c r="K17" s="118"/>
    </row>
    <row r="18" spans="1:11" ht="60">
      <c r="A18" s="170">
        <v>6</v>
      </c>
      <c r="B18" s="121" t="s">
        <v>33</v>
      </c>
      <c r="C18" s="113" t="s">
        <v>94</v>
      </c>
      <c r="D18" s="113" t="s">
        <v>43</v>
      </c>
      <c r="E18" s="113" t="s">
        <v>175</v>
      </c>
      <c r="F18" s="113">
        <v>100</v>
      </c>
      <c r="G18" s="122">
        <f t="shared" ref="G18:I18" si="7">G19</f>
        <v>940</v>
      </c>
      <c r="H18" s="122">
        <f t="shared" si="7"/>
        <v>940</v>
      </c>
      <c r="I18" s="122">
        <f t="shared" si="7"/>
        <v>817.7</v>
      </c>
      <c r="J18" s="206">
        <f t="shared" si="0"/>
        <v>86.989361702127667</v>
      </c>
      <c r="K18" s="118">
        <f t="shared" si="1"/>
        <v>1844.6893617021278</v>
      </c>
    </row>
    <row r="19" spans="1:11" ht="30">
      <c r="A19" s="170">
        <v>7</v>
      </c>
      <c r="B19" s="123" t="s">
        <v>58</v>
      </c>
      <c r="C19" s="124" t="s">
        <v>94</v>
      </c>
      <c r="D19" s="124" t="s">
        <v>43</v>
      </c>
      <c r="E19" s="124" t="s">
        <v>175</v>
      </c>
      <c r="F19" s="124" t="s">
        <v>135</v>
      </c>
      <c r="G19" s="125">
        <v>940</v>
      </c>
      <c r="H19" s="125">
        <v>940</v>
      </c>
      <c r="I19" s="125">
        <v>817.7</v>
      </c>
      <c r="J19" s="207">
        <f t="shared" si="0"/>
        <v>86.989361702127667</v>
      </c>
      <c r="K19" s="118">
        <f t="shared" si="1"/>
        <v>1844.6893617021278</v>
      </c>
    </row>
    <row r="20" spans="1:11" ht="63">
      <c r="A20" s="170">
        <v>8</v>
      </c>
      <c r="B20" s="119" t="str">
        <f>'пр 3 РП'!B11</f>
        <v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v>
      </c>
      <c r="C20" s="115" t="s">
        <v>94</v>
      </c>
      <c r="D20" s="115" t="s">
        <v>44</v>
      </c>
      <c r="E20" s="115"/>
      <c r="F20" s="115"/>
      <c r="G20" s="120">
        <f t="shared" ref="G20:I21" si="8">G21</f>
        <v>2578.8000000000002</v>
      </c>
      <c r="H20" s="120">
        <f t="shared" si="8"/>
        <v>2775.0000000000005</v>
      </c>
      <c r="I20" s="120">
        <f t="shared" si="8"/>
        <v>2680.5000000000005</v>
      </c>
      <c r="J20" s="117">
        <f t="shared" si="0"/>
        <v>96.594594594594597</v>
      </c>
      <c r="K20" s="118">
        <f t="shared" si="1"/>
        <v>5552.0945945945959</v>
      </c>
    </row>
    <row r="21" spans="1:11" ht="30">
      <c r="A21" s="170">
        <v>9</v>
      </c>
      <c r="B21" s="121" t="s">
        <v>75</v>
      </c>
      <c r="C21" s="113" t="s">
        <v>94</v>
      </c>
      <c r="D21" s="113" t="s">
        <v>44</v>
      </c>
      <c r="E21" s="113" t="s">
        <v>176</v>
      </c>
      <c r="F21" s="113"/>
      <c r="G21" s="122">
        <f t="shared" si="8"/>
        <v>2578.8000000000002</v>
      </c>
      <c r="H21" s="122">
        <f t="shared" si="8"/>
        <v>2775.0000000000005</v>
      </c>
      <c r="I21" s="122">
        <f t="shared" si="8"/>
        <v>2680.5000000000005</v>
      </c>
      <c r="J21" s="206">
        <f t="shared" si="0"/>
        <v>96.594594594594597</v>
      </c>
      <c r="K21" s="118">
        <f t="shared" si="1"/>
        <v>5552.0945945945959</v>
      </c>
    </row>
    <row r="22" spans="1:11">
      <c r="A22" s="170">
        <v>10</v>
      </c>
      <c r="B22" s="121" t="s">
        <v>137</v>
      </c>
      <c r="C22" s="113" t="s">
        <v>94</v>
      </c>
      <c r="D22" s="113" t="s">
        <v>44</v>
      </c>
      <c r="E22" s="113" t="s">
        <v>178</v>
      </c>
      <c r="F22" s="113"/>
      <c r="G22" s="122">
        <f>G23+G26+G29+G31+G38+G41</f>
        <v>2578.8000000000002</v>
      </c>
      <c r="H22" s="122">
        <f t="shared" ref="H22:I22" si="9">H23+H26+H29+H31+H38+H41</f>
        <v>2775.0000000000005</v>
      </c>
      <c r="I22" s="122">
        <f t="shared" si="9"/>
        <v>2680.5000000000005</v>
      </c>
      <c r="J22" s="206">
        <f t="shared" si="0"/>
        <v>96.594594594594597</v>
      </c>
      <c r="K22" s="118">
        <f t="shared" si="1"/>
        <v>5552.0945945945959</v>
      </c>
    </row>
    <row r="23" spans="1:11" ht="60">
      <c r="A23" s="170"/>
      <c r="B23" s="121" t="s">
        <v>299</v>
      </c>
      <c r="C23" s="113" t="s">
        <v>94</v>
      </c>
      <c r="D23" s="113" t="s">
        <v>44</v>
      </c>
      <c r="E23" s="113" t="s">
        <v>330</v>
      </c>
      <c r="F23" s="113"/>
      <c r="G23" s="122">
        <f>G24</f>
        <v>0</v>
      </c>
      <c r="H23" s="122">
        <f t="shared" ref="H23:I23" si="10">H24</f>
        <v>33.9</v>
      </c>
      <c r="I23" s="122">
        <f t="shared" si="10"/>
        <v>33.9</v>
      </c>
      <c r="J23" s="206">
        <f t="shared" si="0"/>
        <v>100</v>
      </c>
      <c r="K23" s="118"/>
    </row>
    <row r="24" spans="1:11" ht="60">
      <c r="A24" s="170"/>
      <c r="B24" s="121" t="s">
        <v>33</v>
      </c>
      <c r="C24" s="113" t="s">
        <v>94</v>
      </c>
      <c r="D24" s="113" t="s">
        <v>44</v>
      </c>
      <c r="E24" s="113" t="s">
        <v>330</v>
      </c>
      <c r="F24" s="113" t="s">
        <v>162</v>
      </c>
      <c r="G24" s="122">
        <f t="shared" ref="G24:I24" si="11">G25</f>
        <v>0</v>
      </c>
      <c r="H24" s="122">
        <f t="shared" si="11"/>
        <v>33.9</v>
      </c>
      <c r="I24" s="122">
        <f t="shared" si="11"/>
        <v>33.9</v>
      </c>
      <c r="J24" s="206">
        <f t="shared" si="0"/>
        <v>100</v>
      </c>
      <c r="K24" s="118"/>
    </row>
    <row r="25" spans="1:11" ht="30">
      <c r="A25" s="170"/>
      <c r="B25" s="123" t="s">
        <v>58</v>
      </c>
      <c r="C25" s="124" t="s">
        <v>94</v>
      </c>
      <c r="D25" s="124" t="s">
        <v>44</v>
      </c>
      <c r="E25" s="124" t="s">
        <v>330</v>
      </c>
      <c r="F25" s="124" t="s">
        <v>135</v>
      </c>
      <c r="G25" s="125"/>
      <c r="H25" s="125">
        <v>33.9</v>
      </c>
      <c r="I25" s="125">
        <v>33.9</v>
      </c>
      <c r="J25" s="207">
        <f t="shared" si="0"/>
        <v>100</v>
      </c>
      <c r="K25" s="118"/>
    </row>
    <row r="26" spans="1:11" ht="60">
      <c r="A26" s="170">
        <v>11</v>
      </c>
      <c r="B26" s="121" t="s">
        <v>299</v>
      </c>
      <c r="C26" s="113" t="s">
        <v>94</v>
      </c>
      <c r="D26" s="113" t="s">
        <v>44</v>
      </c>
      <c r="E26" s="113" t="s">
        <v>301</v>
      </c>
      <c r="F26" s="113"/>
      <c r="G26" s="122">
        <f>G27</f>
        <v>0</v>
      </c>
      <c r="H26" s="122">
        <f t="shared" ref="H26:I26" si="12">H27</f>
        <v>127.7</v>
      </c>
      <c r="I26" s="122">
        <f t="shared" si="12"/>
        <v>127.7</v>
      </c>
      <c r="J26" s="206">
        <f t="shared" si="0"/>
        <v>100</v>
      </c>
      <c r="K26" s="118">
        <f t="shared" si="1"/>
        <v>355.4</v>
      </c>
    </row>
    <row r="27" spans="1:11" ht="60">
      <c r="A27" s="170">
        <v>12</v>
      </c>
      <c r="B27" s="121" t="s">
        <v>33</v>
      </c>
      <c r="C27" s="113" t="s">
        <v>94</v>
      </c>
      <c r="D27" s="113" t="s">
        <v>44</v>
      </c>
      <c r="E27" s="113" t="s">
        <v>301</v>
      </c>
      <c r="F27" s="113" t="s">
        <v>162</v>
      </c>
      <c r="G27" s="122">
        <f t="shared" ref="G27:I27" si="13">G28</f>
        <v>0</v>
      </c>
      <c r="H27" s="122">
        <f t="shared" si="13"/>
        <v>127.7</v>
      </c>
      <c r="I27" s="122">
        <f t="shared" si="13"/>
        <v>127.7</v>
      </c>
      <c r="J27" s="206">
        <f t="shared" si="0"/>
        <v>100</v>
      </c>
      <c r="K27" s="118">
        <f t="shared" si="1"/>
        <v>355.4</v>
      </c>
    </row>
    <row r="28" spans="1:11" ht="30">
      <c r="A28" s="170">
        <v>13</v>
      </c>
      <c r="B28" s="123" t="s">
        <v>58</v>
      </c>
      <c r="C28" s="124" t="s">
        <v>94</v>
      </c>
      <c r="D28" s="124" t="s">
        <v>44</v>
      </c>
      <c r="E28" s="124" t="s">
        <v>301</v>
      </c>
      <c r="F28" s="124" t="s">
        <v>135</v>
      </c>
      <c r="G28" s="125"/>
      <c r="H28" s="125">
        <f>127.7</f>
        <v>127.7</v>
      </c>
      <c r="I28" s="125">
        <v>127.7</v>
      </c>
      <c r="J28" s="207">
        <f t="shared" si="0"/>
        <v>100</v>
      </c>
      <c r="K28" s="118">
        <f t="shared" si="1"/>
        <v>355.4</v>
      </c>
    </row>
    <row r="29" spans="1:11">
      <c r="A29" s="170">
        <v>14</v>
      </c>
      <c r="B29" s="126" t="s">
        <v>39</v>
      </c>
      <c r="C29" s="113" t="s">
        <v>94</v>
      </c>
      <c r="D29" s="113" t="s">
        <v>44</v>
      </c>
      <c r="E29" s="113" t="s">
        <v>301</v>
      </c>
      <c r="F29" s="113" t="s">
        <v>102</v>
      </c>
      <c r="G29" s="122">
        <f>G30</f>
        <v>0</v>
      </c>
      <c r="H29" s="122">
        <f>H30</f>
        <v>9.6</v>
      </c>
      <c r="I29" s="122">
        <f>I30</f>
        <v>9.6</v>
      </c>
      <c r="J29" s="206">
        <f t="shared" si="0"/>
        <v>100</v>
      </c>
      <c r="K29" s="118">
        <f t="shared" si="1"/>
        <v>119.2</v>
      </c>
    </row>
    <row r="30" spans="1:11">
      <c r="A30" s="170">
        <v>15</v>
      </c>
      <c r="B30" s="123" t="s">
        <v>40</v>
      </c>
      <c r="C30" s="124" t="s">
        <v>94</v>
      </c>
      <c r="D30" s="124" t="s">
        <v>44</v>
      </c>
      <c r="E30" s="124" t="s">
        <v>301</v>
      </c>
      <c r="F30" s="124" t="s">
        <v>74</v>
      </c>
      <c r="G30" s="125"/>
      <c r="H30" s="125">
        <v>9.6</v>
      </c>
      <c r="I30" s="125">
        <v>9.6</v>
      </c>
      <c r="J30" s="207">
        <f t="shared" si="0"/>
        <v>100</v>
      </c>
      <c r="K30" s="118">
        <f t="shared" si="1"/>
        <v>119.2</v>
      </c>
    </row>
    <row r="31" spans="1:11" ht="45">
      <c r="A31" s="170">
        <v>16</v>
      </c>
      <c r="B31" s="121" t="s">
        <v>35</v>
      </c>
      <c r="C31" s="113" t="s">
        <v>94</v>
      </c>
      <c r="D31" s="113" t="s">
        <v>44</v>
      </c>
      <c r="E31" s="113" t="s">
        <v>179</v>
      </c>
      <c r="F31" s="113"/>
      <c r="G31" s="122">
        <f>G32+G34+G36</f>
        <v>2348</v>
      </c>
      <c r="H31" s="122">
        <f>H32+H34+H36</f>
        <v>2373.0000000000005</v>
      </c>
      <c r="I31" s="122">
        <f>I32+I34+I36</f>
        <v>2278.5000000000005</v>
      </c>
      <c r="J31" s="206">
        <f t="shared" si="0"/>
        <v>96.017699115044252</v>
      </c>
      <c r="K31" s="118">
        <f t="shared" si="1"/>
        <v>4747.5176991150456</v>
      </c>
    </row>
    <row r="32" spans="1:11" ht="60">
      <c r="A32" s="170">
        <v>17</v>
      </c>
      <c r="B32" s="121" t="s">
        <v>33</v>
      </c>
      <c r="C32" s="113" t="s">
        <v>94</v>
      </c>
      <c r="D32" s="113" t="s">
        <v>44</v>
      </c>
      <c r="E32" s="113" t="s">
        <v>179</v>
      </c>
      <c r="F32" s="113">
        <v>100</v>
      </c>
      <c r="G32" s="122">
        <f>G33</f>
        <v>1570.7</v>
      </c>
      <c r="H32" s="122">
        <f>H33</f>
        <v>1565.9</v>
      </c>
      <c r="I32" s="122">
        <f>I33</f>
        <v>1565.9</v>
      </c>
      <c r="J32" s="206">
        <f t="shared" si="0"/>
        <v>100</v>
      </c>
      <c r="K32" s="118">
        <f t="shared" si="1"/>
        <v>3231.8</v>
      </c>
    </row>
    <row r="33" spans="1:11" ht="30">
      <c r="A33" s="170">
        <v>18</v>
      </c>
      <c r="B33" s="123" t="s">
        <v>58</v>
      </c>
      <c r="C33" s="124" t="s">
        <v>94</v>
      </c>
      <c r="D33" s="124" t="s">
        <v>44</v>
      </c>
      <c r="E33" s="124" t="s">
        <v>179</v>
      </c>
      <c r="F33" s="124" t="s">
        <v>135</v>
      </c>
      <c r="G33" s="125">
        <v>1570.7</v>
      </c>
      <c r="H33" s="125">
        <v>1565.9</v>
      </c>
      <c r="I33" s="125">
        <v>1565.9</v>
      </c>
      <c r="J33" s="207">
        <f t="shared" si="0"/>
        <v>100</v>
      </c>
      <c r="K33" s="118">
        <f t="shared" si="1"/>
        <v>3231.8</v>
      </c>
    </row>
    <row r="34" spans="1:11" ht="30">
      <c r="A34" s="170">
        <v>19</v>
      </c>
      <c r="B34" s="121" t="s">
        <v>36</v>
      </c>
      <c r="C34" s="113" t="s">
        <v>94</v>
      </c>
      <c r="D34" s="113" t="s">
        <v>44</v>
      </c>
      <c r="E34" s="113" t="s">
        <v>179</v>
      </c>
      <c r="F34" s="113">
        <v>200</v>
      </c>
      <c r="G34" s="122">
        <f>G35</f>
        <v>777.3</v>
      </c>
      <c r="H34" s="122">
        <f>H35</f>
        <v>806.7</v>
      </c>
      <c r="I34" s="122">
        <f>I35</f>
        <v>712.2</v>
      </c>
      <c r="J34" s="206">
        <f t="shared" si="0"/>
        <v>88.285608032725932</v>
      </c>
      <c r="K34" s="118">
        <f t="shared" si="1"/>
        <v>1607.1856080327261</v>
      </c>
    </row>
    <row r="35" spans="1:11" ht="30">
      <c r="A35" s="170">
        <v>20</v>
      </c>
      <c r="B35" s="123" t="s">
        <v>37</v>
      </c>
      <c r="C35" s="124" t="s">
        <v>94</v>
      </c>
      <c r="D35" s="124" t="s">
        <v>44</v>
      </c>
      <c r="E35" s="124" t="s">
        <v>179</v>
      </c>
      <c r="F35" s="124" t="s">
        <v>163</v>
      </c>
      <c r="G35" s="125">
        <v>777.3</v>
      </c>
      <c r="H35" s="125">
        <v>806.7</v>
      </c>
      <c r="I35" s="125">
        <v>712.2</v>
      </c>
      <c r="J35" s="207">
        <f t="shared" si="0"/>
        <v>88.285608032725932</v>
      </c>
      <c r="K35" s="118">
        <f t="shared" si="1"/>
        <v>1607.1856080327261</v>
      </c>
    </row>
    <row r="36" spans="1:11">
      <c r="A36" s="170">
        <v>21</v>
      </c>
      <c r="B36" s="121" t="s">
        <v>83</v>
      </c>
      <c r="C36" s="113" t="s">
        <v>94</v>
      </c>
      <c r="D36" s="113" t="s">
        <v>44</v>
      </c>
      <c r="E36" s="113" t="s">
        <v>179</v>
      </c>
      <c r="F36" s="113" t="s">
        <v>139</v>
      </c>
      <c r="G36" s="122">
        <f>G37</f>
        <v>0</v>
      </c>
      <c r="H36" s="122">
        <f>H37</f>
        <v>0.4</v>
      </c>
      <c r="I36" s="122">
        <f>I37</f>
        <v>0.4</v>
      </c>
      <c r="J36" s="206">
        <f t="shared" si="0"/>
        <v>100</v>
      </c>
      <c r="K36" s="118">
        <f t="shared" si="1"/>
        <v>100.8</v>
      </c>
    </row>
    <row r="37" spans="1:11">
      <c r="A37" s="170">
        <v>22</v>
      </c>
      <c r="B37" s="123" t="s">
        <v>5</v>
      </c>
      <c r="C37" s="124" t="s">
        <v>94</v>
      </c>
      <c r="D37" s="124" t="s">
        <v>44</v>
      </c>
      <c r="E37" s="124" t="s">
        <v>179</v>
      </c>
      <c r="F37" s="124" t="s">
        <v>6</v>
      </c>
      <c r="G37" s="125"/>
      <c r="H37" s="125">
        <v>0.4</v>
      </c>
      <c r="I37" s="125">
        <v>0.4</v>
      </c>
      <c r="J37" s="206">
        <f t="shared" si="0"/>
        <v>100</v>
      </c>
      <c r="K37" s="118">
        <f t="shared" si="1"/>
        <v>100.8</v>
      </c>
    </row>
    <row r="38" spans="1:11" ht="45">
      <c r="A38" s="170">
        <v>23</v>
      </c>
      <c r="B38" s="121" t="s">
        <v>38</v>
      </c>
      <c r="C38" s="113" t="s">
        <v>94</v>
      </c>
      <c r="D38" s="113" t="s">
        <v>44</v>
      </c>
      <c r="E38" s="113" t="s">
        <v>180</v>
      </c>
      <c r="F38" s="113"/>
      <c r="G38" s="122">
        <f t="shared" ref="G38:I39" si="14">G39</f>
        <v>159.80000000000001</v>
      </c>
      <c r="H38" s="122">
        <f t="shared" si="14"/>
        <v>159.80000000000001</v>
      </c>
      <c r="I38" s="122">
        <f t="shared" si="14"/>
        <v>159.80000000000001</v>
      </c>
      <c r="J38" s="206">
        <f t="shared" si="0"/>
        <v>100</v>
      </c>
      <c r="K38" s="118">
        <f t="shared" si="1"/>
        <v>419.6</v>
      </c>
    </row>
    <row r="39" spans="1:11">
      <c r="A39" s="170">
        <v>24</v>
      </c>
      <c r="B39" s="121" t="s">
        <v>39</v>
      </c>
      <c r="C39" s="113" t="s">
        <v>94</v>
      </c>
      <c r="D39" s="113" t="s">
        <v>44</v>
      </c>
      <c r="E39" s="113" t="s">
        <v>180</v>
      </c>
      <c r="F39" s="113">
        <v>500</v>
      </c>
      <c r="G39" s="122">
        <f t="shared" si="14"/>
        <v>159.80000000000001</v>
      </c>
      <c r="H39" s="122">
        <f t="shared" si="14"/>
        <v>159.80000000000001</v>
      </c>
      <c r="I39" s="122">
        <f t="shared" si="14"/>
        <v>159.80000000000001</v>
      </c>
      <c r="J39" s="206">
        <f t="shared" si="0"/>
        <v>100</v>
      </c>
      <c r="K39" s="118">
        <f t="shared" si="1"/>
        <v>419.6</v>
      </c>
    </row>
    <row r="40" spans="1:11">
      <c r="A40" s="170">
        <v>25</v>
      </c>
      <c r="B40" s="123" t="s">
        <v>40</v>
      </c>
      <c r="C40" s="124" t="s">
        <v>94</v>
      </c>
      <c r="D40" s="124" t="s">
        <v>44</v>
      </c>
      <c r="E40" s="124" t="s">
        <v>180</v>
      </c>
      <c r="F40" s="124" t="s">
        <v>74</v>
      </c>
      <c r="G40" s="125">
        <v>159.80000000000001</v>
      </c>
      <c r="H40" s="125">
        <v>159.80000000000001</v>
      </c>
      <c r="I40" s="125">
        <v>159.80000000000001</v>
      </c>
      <c r="J40" s="207">
        <f t="shared" si="0"/>
        <v>100</v>
      </c>
      <c r="K40" s="118">
        <f t="shared" si="1"/>
        <v>419.6</v>
      </c>
    </row>
    <row r="41" spans="1:11" ht="30">
      <c r="A41" s="170">
        <v>26</v>
      </c>
      <c r="B41" s="121" t="s">
        <v>223</v>
      </c>
      <c r="C41" s="113" t="s">
        <v>94</v>
      </c>
      <c r="D41" s="113" t="s">
        <v>44</v>
      </c>
      <c r="E41" s="113" t="s">
        <v>224</v>
      </c>
      <c r="F41" s="113"/>
      <c r="G41" s="122">
        <f t="shared" ref="G41:I42" si="15">G42</f>
        <v>71</v>
      </c>
      <c r="H41" s="122">
        <f t="shared" si="15"/>
        <v>71</v>
      </c>
      <c r="I41" s="122">
        <f t="shared" si="15"/>
        <v>71</v>
      </c>
      <c r="J41" s="206">
        <f t="shared" si="0"/>
        <v>100</v>
      </c>
      <c r="K41" s="118">
        <f t="shared" si="1"/>
        <v>242</v>
      </c>
    </row>
    <row r="42" spans="1:11">
      <c r="A42" s="170">
        <v>27</v>
      </c>
      <c r="B42" s="121" t="s">
        <v>39</v>
      </c>
      <c r="C42" s="113" t="s">
        <v>94</v>
      </c>
      <c r="D42" s="113" t="s">
        <v>44</v>
      </c>
      <c r="E42" s="113" t="s">
        <v>224</v>
      </c>
      <c r="F42" s="113" t="s">
        <v>102</v>
      </c>
      <c r="G42" s="122">
        <f t="shared" si="15"/>
        <v>71</v>
      </c>
      <c r="H42" s="122">
        <f t="shared" si="15"/>
        <v>71</v>
      </c>
      <c r="I42" s="122">
        <f t="shared" si="15"/>
        <v>71</v>
      </c>
      <c r="J42" s="206">
        <f t="shared" si="0"/>
        <v>100</v>
      </c>
      <c r="K42" s="118">
        <f t="shared" si="1"/>
        <v>242</v>
      </c>
    </row>
    <row r="43" spans="1:11">
      <c r="A43" s="170">
        <v>28</v>
      </c>
      <c r="B43" s="123" t="s">
        <v>40</v>
      </c>
      <c r="C43" s="124" t="s">
        <v>94</v>
      </c>
      <c r="D43" s="124" t="s">
        <v>44</v>
      </c>
      <c r="E43" s="124" t="s">
        <v>224</v>
      </c>
      <c r="F43" s="124" t="s">
        <v>74</v>
      </c>
      <c r="G43" s="125">
        <v>71</v>
      </c>
      <c r="H43" s="125">
        <v>71</v>
      </c>
      <c r="I43" s="125">
        <v>71</v>
      </c>
      <c r="J43" s="207">
        <f t="shared" si="0"/>
        <v>100</v>
      </c>
      <c r="K43" s="118">
        <f t="shared" si="1"/>
        <v>242</v>
      </c>
    </row>
    <row r="44" spans="1:11" ht="15.75">
      <c r="A44" s="170">
        <v>29</v>
      </c>
      <c r="B44" s="119" t="str">
        <f>'пр 3 РП'!B13</f>
        <v xml:space="preserve">Резервные фонды </v>
      </c>
      <c r="C44" s="115" t="s">
        <v>94</v>
      </c>
      <c r="D44" s="115" t="s">
        <v>77</v>
      </c>
      <c r="E44" s="115"/>
      <c r="F44" s="115"/>
      <c r="G44" s="120">
        <f>G45</f>
        <v>1</v>
      </c>
      <c r="H44" s="120">
        <f>H45</f>
        <v>1</v>
      </c>
      <c r="I44" s="120">
        <f>I45</f>
        <v>0</v>
      </c>
      <c r="J44" s="117">
        <f>I44/H44*100</f>
        <v>0</v>
      </c>
      <c r="K44" s="118">
        <f t="shared" si="1"/>
        <v>1</v>
      </c>
    </row>
    <row r="45" spans="1:11" ht="30">
      <c r="A45" s="170">
        <v>30</v>
      </c>
      <c r="B45" s="121" t="s">
        <v>75</v>
      </c>
      <c r="C45" s="113" t="s">
        <v>94</v>
      </c>
      <c r="D45" s="113" t="s">
        <v>77</v>
      </c>
      <c r="E45" s="113" t="s">
        <v>176</v>
      </c>
      <c r="F45" s="113"/>
      <c r="G45" s="122">
        <f>G47</f>
        <v>1</v>
      </c>
      <c r="H45" s="122">
        <f>H47</f>
        <v>1</v>
      </c>
      <c r="I45" s="122">
        <f>I47</f>
        <v>0</v>
      </c>
      <c r="J45" s="206">
        <f t="shared" si="0"/>
        <v>0</v>
      </c>
      <c r="K45" s="118">
        <f t="shared" si="1"/>
        <v>1</v>
      </c>
    </row>
    <row r="46" spans="1:11">
      <c r="A46" s="170">
        <v>31</v>
      </c>
      <c r="B46" s="121" t="s">
        <v>137</v>
      </c>
      <c r="C46" s="113" t="s">
        <v>94</v>
      </c>
      <c r="D46" s="113" t="s">
        <v>77</v>
      </c>
      <c r="E46" s="113" t="s">
        <v>178</v>
      </c>
      <c r="F46" s="113"/>
      <c r="G46" s="122">
        <f t="shared" ref="G46:I48" si="16">G47</f>
        <v>1</v>
      </c>
      <c r="H46" s="122">
        <f t="shared" si="16"/>
        <v>1</v>
      </c>
      <c r="I46" s="122">
        <f t="shared" si="16"/>
        <v>0</v>
      </c>
      <c r="J46" s="206">
        <f t="shared" si="0"/>
        <v>0</v>
      </c>
      <c r="K46" s="118">
        <f t="shared" si="1"/>
        <v>1</v>
      </c>
    </row>
    <row r="47" spans="1:11" ht="45">
      <c r="A47" s="170">
        <v>32</v>
      </c>
      <c r="B47" s="121" t="s">
        <v>66</v>
      </c>
      <c r="C47" s="113" t="s">
        <v>94</v>
      </c>
      <c r="D47" s="113" t="s">
        <v>77</v>
      </c>
      <c r="E47" s="113" t="s">
        <v>181</v>
      </c>
      <c r="F47" s="113"/>
      <c r="G47" s="122">
        <f t="shared" si="16"/>
        <v>1</v>
      </c>
      <c r="H47" s="122">
        <f t="shared" si="16"/>
        <v>1</v>
      </c>
      <c r="I47" s="122">
        <f t="shared" si="16"/>
        <v>0</v>
      </c>
      <c r="J47" s="206">
        <f t="shared" si="0"/>
        <v>0</v>
      </c>
      <c r="K47" s="118">
        <f t="shared" si="1"/>
        <v>1</v>
      </c>
    </row>
    <row r="48" spans="1:11">
      <c r="A48" s="170">
        <v>33</v>
      </c>
      <c r="B48" s="121" t="s">
        <v>67</v>
      </c>
      <c r="C48" s="113" t="s">
        <v>94</v>
      </c>
      <c r="D48" s="113" t="s">
        <v>77</v>
      </c>
      <c r="E48" s="113" t="s">
        <v>182</v>
      </c>
      <c r="F48" s="113" t="s">
        <v>139</v>
      </c>
      <c r="G48" s="122">
        <f t="shared" si="16"/>
        <v>1</v>
      </c>
      <c r="H48" s="122">
        <f t="shared" si="16"/>
        <v>1</v>
      </c>
      <c r="I48" s="122">
        <f t="shared" si="16"/>
        <v>0</v>
      </c>
      <c r="J48" s="206">
        <f t="shared" si="0"/>
        <v>0</v>
      </c>
      <c r="K48" s="118">
        <f t="shared" si="1"/>
        <v>1</v>
      </c>
    </row>
    <row r="49" spans="1:11">
      <c r="A49" s="170">
        <v>34</v>
      </c>
      <c r="B49" s="123" t="s">
        <v>68</v>
      </c>
      <c r="C49" s="124" t="s">
        <v>94</v>
      </c>
      <c r="D49" s="124" t="s">
        <v>77</v>
      </c>
      <c r="E49" s="124" t="s">
        <v>182</v>
      </c>
      <c r="F49" s="124" t="s">
        <v>140</v>
      </c>
      <c r="G49" s="125">
        <v>1</v>
      </c>
      <c r="H49" s="125">
        <v>1</v>
      </c>
      <c r="I49" s="125"/>
      <c r="J49" s="207">
        <f t="shared" si="0"/>
        <v>0</v>
      </c>
      <c r="K49" s="118">
        <f t="shared" si="1"/>
        <v>1</v>
      </c>
    </row>
    <row r="50" spans="1:11" ht="15.75">
      <c r="A50" s="170">
        <v>35</v>
      </c>
      <c r="B50" s="119" t="str">
        <f>'пр 3 РП'!B14</f>
        <v>Другие общегосударственные вопросы</v>
      </c>
      <c r="C50" s="115" t="s">
        <v>94</v>
      </c>
      <c r="D50" s="115" t="s">
        <v>45</v>
      </c>
      <c r="E50" s="115"/>
      <c r="F50" s="115"/>
      <c r="G50" s="120">
        <f t="shared" ref="G50:I54" si="17">G51</f>
        <v>1.8</v>
      </c>
      <c r="H50" s="120">
        <f t="shared" si="17"/>
        <v>1.8</v>
      </c>
      <c r="I50" s="120">
        <f t="shared" si="17"/>
        <v>1.8</v>
      </c>
      <c r="J50" s="206">
        <f t="shared" si="0"/>
        <v>100</v>
      </c>
      <c r="K50" s="118">
        <f t="shared" si="1"/>
        <v>103.6</v>
      </c>
    </row>
    <row r="51" spans="1:11" ht="30">
      <c r="A51" s="170">
        <v>36</v>
      </c>
      <c r="B51" s="121" t="s">
        <v>75</v>
      </c>
      <c r="C51" s="113" t="s">
        <v>94</v>
      </c>
      <c r="D51" s="113" t="s">
        <v>45</v>
      </c>
      <c r="E51" s="113" t="s">
        <v>176</v>
      </c>
      <c r="F51" s="113"/>
      <c r="G51" s="122">
        <f t="shared" si="17"/>
        <v>1.8</v>
      </c>
      <c r="H51" s="122">
        <f t="shared" si="17"/>
        <v>1.8</v>
      </c>
      <c r="I51" s="122">
        <f t="shared" si="17"/>
        <v>1.8</v>
      </c>
      <c r="J51" s="206">
        <f t="shared" si="0"/>
        <v>100</v>
      </c>
      <c r="K51" s="118">
        <f t="shared" si="1"/>
        <v>103.6</v>
      </c>
    </row>
    <row r="52" spans="1:11">
      <c r="A52" s="170">
        <v>37</v>
      </c>
      <c r="B52" s="121" t="s">
        <v>137</v>
      </c>
      <c r="C52" s="113" t="s">
        <v>94</v>
      </c>
      <c r="D52" s="113" t="s">
        <v>45</v>
      </c>
      <c r="E52" s="113" t="s">
        <v>178</v>
      </c>
      <c r="F52" s="113"/>
      <c r="G52" s="122">
        <f t="shared" si="17"/>
        <v>1.8</v>
      </c>
      <c r="H52" s="122">
        <f t="shared" si="17"/>
        <v>1.8</v>
      </c>
      <c r="I52" s="122">
        <f t="shared" si="17"/>
        <v>1.8</v>
      </c>
      <c r="J52" s="206">
        <f t="shared" si="0"/>
        <v>100</v>
      </c>
      <c r="K52" s="118">
        <f t="shared" si="1"/>
        <v>103.6</v>
      </c>
    </row>
    <row r="53" spans="1:11" ht="45">
      <c r="A53" s="170">
        <v>38</v>
      </c>
      <c r="B53" s="121" t="s">
        <v>41</v>
      </c>
      <c r="C53" s="113" t="s">
        <v>94</v>
      </c>
      <c r="D53" s="113" t="s">
        <v>45</v>
      </c>
      <c r="E53" s="113" t="s">
        <v>183</v>
      </c>
      <c r="F53" s="113"/>
      <c r="G53" s="122">
        <f t="shared" si="17"/>
        <v>1.8</v>
      </c>
      <c r="H53" s="122">
        <f t="shared" si="17"/>
        <v>1.8</v>
      </c>
      <c r="I53" s="122">
        <f t="shared" si="17"/>
        <v>1.8</v>
      </c>
      <c r="J53" s="206">
        <f t="shared" si="0"/>
        <v>100</v>
      </c>
      <c r="K53" s="118">
        <f t="shared" si="1"/>
        <v>103.6</v>
      </c>
    </row>
    <row r="54" spans="1:11" ht="30">
      <c r="A54" s="170">
        <v>39</v>
      </c>
      <c r="B54" s="121" t="s">
        <v>36</v>
      </c>
      <c r="C54" s="113" t="s">
        <v>94</v>
      </c>
      <c r="D54" s="113" t="s">
        <v>45</v>
      </c>
      <c r="E54" s="113" t="s">
        <v>183</v>
      </c>
      <c r="F54" s="113">
        <v>200</v>
      </c>
      <c r="G54" s="122">
        <f t="shared" si="17"/>
        <v>1.8</v>
      </c>
      <c r="H54" s="122">
        <f t="shared" si="17"/>
        <v>1.8</v>
      </c>
      <c r="I54" s="122">
        <f t="shared" si="17"/>
        <v>1.8</v>
      </c>
      <c r="J54" s="206">
        <f t="shared" si="0"/>
        <v>100</v>
      </c>
      <c r="K54" s="118">
        <f t="shared" si="1"/>
        <v>103.6</v>
      </c>
    </row>
    <row r="55" spans="1:11" ht="30">
      <c r="A55" s="170">
        <v>40</v>
      </c>
      <c r="B55" s="123" t="s">
        <v>37</v>
      </c>
      <c r="C55" s="124" t="s">
        <v>94</v>
      </c>
      <c r="D55" s="124" t="s">
        <v>45</v>
      </c>
      <c r="E55" s="124" t="s">
        <v>183</v>
      </c>
      <c r="F55" s="124" t="s">
        <v>163</v>
      </c>
      <c r="G55" s="125">
        <v>1.8</v>
      </c>
      <c r="H55" s="125">
        <v>1.8</v>
      </c>
      <c r="I55" s="125">
        <v>1.8</v>
      </c>
      <c r="J55" s="207">
        <f t="shared" si="0"/>
        <v>100</v>
      </c>
      <c r="K55" s="118">
        <f t="shared" si="1"/>
        <v>103.6</v>
      </c>
    </row>
    <row r="56" spans="1:11" ht="15.75">
      <c r="A56" s="170">
        <v>41</v>
      </c>
      <c r="B56" s="119" t="str">
        <f>'пр 3 РП'!B15</f>
        <v>Национальная оборона</v>
      </c>
      <c r="C56" s="115" t="s">
        <v>94</v>
      </c>
      <c r="D56" s="115" t="s">
        <v>46</v>
      </c>
      <c r="E56" s="115"/>
      <c r="F56" s="115"/>
      <c r="G56" s="120">
        <f t="shared" ref="G56:I57" si="18">G57</f>
        <v>58</v>
      </c>
      <c r="H56" s="120">
        <f t="shared" si="18"/>
        <v>58.4</v>
      </c>
      <c r="I56" s="120">
        <f t="shared" si="18"/>
        <v>58.400000000000006</v>
      </c>
      <c r="J56" s="206">
        <f t="shared" si="0"/>
        <v>100.00000000000003</v>
      </c>
      <c r="K56" s="118">
        <f t="shared" si="1"/>
        <v>216.80000000000004</v>
      </c>
    </row>
    <row r="57" spans="1:11" ht="15.75">
      <c r="A57" s="170">
        <v>42</v>
      </c>
      <c r="B57" s="119" t="str">
        <f>'пр 3 РП'!B16</f>
        <v>Мобилизационная и вневойсковая подготовка</v>
      </c>
      <c r="C57" s="115" t="s">
        <v>94</v>
      </c>
      <c r="D57" s="115" t="s">
        <v>47</v>
      </c>
      <c r="E57" s="115"/>
      <c r="F57" s="115"/>
      <c r="G57" s="120">
        <f t="shared" si="18"/>
        <v>58</v>
      </c>
      <c r="H57" s="120">
        <f t="shared" si="18"/>
        <v>58.4</v>
      </c>
      <c r="I57" s="120">
        <f t="shared" si="18"/>
        <v>58.400000000000006</v>
      </c>
      <c r="J57" s="206">
        <f t="shared" si="0"/>
        <v>100.00000000000003</v>
      </c>
      <c r="K57" s="118">
        <f t="shared" si="1"/>
        <v>216.80000000000004</v>
      </c>
    </row>
    <row r="58" spans="1:11" ht="30">
      <c r="A58" s="170">
        <v>43</v>
      </c>
      <c r="B58" s="121" t="s">
        <v>75</v>
      </c>
      <c r="C58" s="113" t="s">
        <v>94</v>
      </c>
      <c r="D58" s="113" t="s">
        <v>47</v>
      </c>
      <c r="E58" s="113" t="s">
        <v>176</v>
      </c>
      <c r="F58" s="113"/>
      <c r="G58" s="122">
        <f>G60</f>
        <v>58</v>
      </c>
      <c r="H58" s="122">
        <f>H60</f>
        <v>58.4</v>
      </c>
      <c r="I58" s="122">
        <f>I60</f>
        <v>58.400000000000006</v>
      </c>
      <c r="J58" s="206">
        <f t="shared" si="0"/>
        <v>100.00000000000003</v>
      </c>
      <c r="K58" s="118">
        <f t="shared" ref="K58:K113" si="19">SUM(H58:J58)</f>
        <v>216.80000000000004</v>
      </c>
    </row>
    <row r="59" spans="1:11">
      <c r="A59" s="170">
        <v>44</v>
      </c>
      <c r="B59" s="121" t="s">
        <v>137</v>
      </c>
      <c r="C59" s="113" t="s">
        <v>94</v>
      </c>
      <c r="D59" s="113" t="s">
        <v>47</v>
      </c>
      <c r="E59" s="113" t="s">
        <v>178</v>
      </c>
      <c r="F59" s="113"/>
      <c r="G59" s="122">
        <f>G60</f>
        <v>58</v>
      </c>
      <c r="H59" s="122">
        <f>H60</f>
        <v>58.4</v>
      </c>
      <c r="I59" s="122">
        <f>I60</f>
        <v>58.400000000000006</v>
      </c>
      <c r="J59" s="206">
        <f t="shared" si="0"/>
        <v>100.00000000000003</v>
      </c>
      <c r="K59" s="118">
        <f t="shared" si="19"/>
        <v>216.80000000000004</v>
      </c>
    </row>
    <row r="60" spans="1:11" ht="45">
      <c r="A60" s="170">
        <v>45</v>
      </c>
      <c r="B60" s="121" t="s">
        <v>73</v>
      </c>
      <c r="C60" s="113" t="s">
        <v>94</v>
      </c>
      <c r="D60" s="113" t="s">
        <v>47</v>
      </c>
      <c r="E60" s="113" t="s">
        <v>184</v>
      </c>
      <c r="F60" s="113"/>
      <c r="G60" s="122">
        <f>G61+G63</f>
        <v>58</v>
      </c>
      <c r="H60" s="122">
        <f>H61+H63</f>
        <v>58.4</v>
      </c>
      <c r="I60" s="122">
        <f>I61+I63</f>
        <v>58.400000000000006</v>
      </c>
      <c r="J60" s="206">
        <f t="shared" si="0"/>
        <v>100.00000000000003</v>
      </c>
      <c r="K60" s="118">
        <f t="shared" si="19"/>
        <v>216.80000000000004</v>
      </c>
    </row>
    <row r="61" spans="1:11" ht="60">
      <c r="A61" s="170">
        <v>46</v>
      </c>
      <c r="B61" s="121" t="s">
        <v>33</v>
      </c>
      <c r="C61" s="113" t="s">
        <v>94</v>
      </c>
      <c r="D61" s="113" t="s">
        <v>47</v>
      </c>
      <c r="E61" s="113" t="s">
        <v>184</v>
      </c>
      <c r="F61" s="113">
        <v>100</v>
      </c>
      <c r="G61" s="122">
        <f>G62</f>
        <v>58</v>
      </c>
      <c r="H61" s="122">
        <f>H62</f>
        <v>58.4</v>
      </c>
      <c r="I61" s="122">
        <f>I62</f>
        <v>55.2</v>
      </c>
      <c r="J61" s="206">
        <f t="shared" si="0"/>
        <v>94.520547945205493</v>
      </c>
      <c r="K61" s="118">
        <f t="shared" si="19"/>
        <v>208.12054794520549</v>
      </c>
    </row>
    <row r="62" spans="1:11" ht="30">
      <c r="A62" s="170">
        <v>47</v>
      </c>
      <c r="B62" s="123" t="s">
        <v>58</v>
      </c>
      <c r="C62" s="124" t="s">
        <v>94</v>
      </c>
      <c r="D62" s="124" t="s">
        <v>47</v>
      </c>
      <c r="E62" s="124" t="s">
        <v>184</v>
      </c>
      <c r="F62" s="124" t="s">
        <v>135</v>
      </c>
      <c r="G62" s="125">
        <v>58</v>
      </c>
      <c r="H62" s="125">
        <v>58.4</v>
      </c>
      <c r="I62" s="125">
        <v>55.2</v>
      </c>
      <c r="J62" s="207">
        <f t="shared" si="0"/>
        <v>94.520547945205493</v>
      </c>
      <c r="K62" s="118">
        <f t="shared" si="19"/>
        <v>208.12054794520549</v>
      </c>
    </row>
    <row r="63" spans="1:11" ht="30">
      <c r="A63" s="170">
        <v>41</v>
      </c>
      <c r="B63" s="121" t="s">
        <v>36</v>
      </c>
      <c r="C63" s="113" t="s">
        <v>94</v>
      </c>
      <c r="D63" s="113" t="s">
        <v>47</v>
      </c>
      <c r="E63" s="113" t="s">
        <v>184</v>
      </c>
      <c r="F63" s="113">
        <v>200</v>
      </c>
      <c r="G63" s="122">
        <f>G64</f>
        <v>0</v>
      </c>
      <c r="H63" s="122">
        <f>H64</f>
        <v>0</v>
      </c>
      <c r="I63" s="122">
        <f>I64</f>
        <v>3.2</v>
      </c>
      <c r="J63" s="206"/>
      <c r="K63" s="118">
        <f t="shared" si="19"/>
        <v>3.2</v>
      </c>
    </row>
    <row r="64" spans="1:11" ht="30">
      <c r="A64" s="170">
        <v>42</v>
      </c>
      <c r="B64" s="123" t="s">
        <v>37</v>
      </c>
      <c r="C64" s="124" t="s">
        <v>94</v>
      </c>
      <c r="D64" s="124" t="s">
        <v>47</v>
      </c>
      <c r="E64" s="124" t="s">
        <v>184</v>
      </c>
      <c r="F64" s="124" t="s">
        <v>163</v>
      </c>
      <c r="G64" s="125"/>
      <c r="H64" s="125"/>
      <c r="I64" s="125">
        <v>3.2</v>
      </c>
      <c r="J64" s="207"/>
      <c r="K64" s="118">
        <f t="shared" si="19"/>
        <v>3.2</v>
      </c>
    </row>
    <row r="65" spans="1:12" ht="31.5">
      <c r="A65" s="170">
        <v>48</v>
      </c>
      <c r="B65" s="119" t="str">
        <f>'пр 3 РП'!B17</f>
        <v>Национальная безопасность и правоохранительная деятельность</v>
      </c>
      <c r="C65" s="115" t="s">
        <v>94</v>
      </c>
      <c r="D65" s="115" t="s">
        <v>48</v>
      </c>
      <c r="E65" s="115"/>
      <c r="F65" s="115"/>
      <c r="G65" s="120">
        <f>G66+G80</f>
        <v>244.8</v>
      </c>
      <c r="H65" s="120">
        <f>H66+H80</f>
        <v>60.3</v>
      </c>
      <c r="I65" s="120">
        <f>I66+I80</f>
        <v>60.3</v>
      </c>
      <c r="J65" s="206">
        <f t="shared" si="0"/>
        <v>100</v>
      </c>
      <c r="K65" s="118">
        <f t="shared" si="19"/>
        <v>220.6</v>
      </c>
    </row>
    <row r="66" spans="1:12" ht="47.25">
      <c r="A66" s="170">
        <v>49</v>
      </c>
      <c r="B66" s="119" t="s">
        <v>291</v>
      </c>
      <c r="C66" s="115" t="s">
        <v>94</v>
      </c>
      <c r="D66" s="115" t="s">
        <v>2</v>
      </c>
      <c r="E66" s="115"/>
      <c r="F66" s="115"/>
      <c r="G66" s="120">
        <f t="shared" ref="G66:I67" si="20">G67</f>
        <v>243.8</v>
      </c>
      <c r="H66" s="120">
        <f t="shared" si="20"/>
        <v>59.3</v>
      </c>
      <c r="I66" s="120">
        <f t="shared" si="20"/>
        <v>59.3</v>
      </c>
      <c r="J66" s="206">
        <f t="shared" si="0"/>
        <v>100</v>
      </c>
      <c r="K66" s="118">
        <f t="shared" si="19"/>
        <v>218.6</v>
      </c>
    </row>
    <row r="67" spans="1:12" ht="45">
      <c r="A67" s="170">
        <v>50</v>
      </c>
      <c r="B67" s="121" t="s">
        <v>69</v>
      </c>
      <c r="C67" s="113" t="s">
        <v>94</v>
      </c>
      <c r="D67" s="113" t="s">
        <v>2</v>
      </c>
      <c r="E67" s="113" t="s">
        <v>185</v>
      </c>
      <c r="F67" s="113"/>
      <c r="G67" s="122">
        <f t="shared" si="20"/>
        <v>243.8</v>
      </c>
      <c r="H67" s="122">
        <f t="shared" si="20"/>
        <v>59.3</v>
      </c>
      <c r="I67" s="122">
        <f t="shared" si="20"/>
        <v>59.3</v>
      </c>
      <c r="J67" s="206">
        <f t="shared" si="0"/>
        <v>100</v>
      </c>
      <c r="K67" s="118">
        <f t="shared" si="19"/>
        <v>218.6</v>
      </c>
    </row>
    <row r="68" spans="1:12" ht="30">
      <c r="A68" s="170">
        <v>51</v>
      </c>
      <c r="B68" s="121" t="s">
        <v>3</v>
      </c>
      <c r="C68" s="113" t="s">
        <v>94</v>
      </c>
      <c r="D68" s="113" t="s">
        <v>2</v>
      </c>
      <c r="E68" s="113" t="s">
        <v>186</v>
      </c>
      <c r="F68" s="113"/>
      <c r="G68" s="122">
        <f>G69+G77</f>
        <v>243.8</v>
      </c>
      <c r="H68" s="122">
        <f>H69+H74+H77</f>
        <v>59.3</v>
      </c>
      <c r="I68" s="122">
        <f t="shared" ref="I68" si="21">I69+I77</f>
        <v>59.3</v>
      </c>
      <c r="J68" s="206">
        <f t="shared" si="0"/>
        <v>100</v>
      </c>
      <c r="K68" s="122" t="e">
        <f>K69+K77+#REF!+#REF!</f>
        <v>#REF!</v>
      </c>
    </row>
    <row r="69" spans="1:12" ht="90">
      <c r="A69" s="170">
        <v>54</v>
      </c>
      <c r="B69" s="121" t="s">
        <v>294</v>
      </c>
      <c r="C69" s="113" t="s">
        <v>94</v>
      </c>
      <c r="D69" s="113" t="s">
        <v>2</v>
      </c>
      <c r="E69" s="113" t="s">
        <v>293</v>
      </c>
      <c r="F69" s="113"/>
      <c r="G69" s="122">
        <f>G70+G72</f>
        <v>243.8</v>
      </c>
      <c r="H69" s="122">
        <f t="shared" ref="H69:I69" si="22">H70+H72</f>
        <v>0</v>
      </c>
      <c r="I69" s="122">
        <f t="shared" si="22"/>
        <v>0</v>
      </c>
      <c r="J69" s="206"/>
      <c r="K69" s="118">
        <f t="shared" si="19"/>
        <v>0</v>
      </c>
    </row>
    <row r="70" spans="1:12" ht="60">
      <c r="A70" s="170">
        <v>55</v>
      </c>
      <c r="B70" s="121" t="s">
        <v>33</v>
      </c>
      <c r="C70" s="113" t="s">
        <v>94</v>
      </c>
      <c r="D70" s="113" t="s">
        <v>2</v>
      </c>
      <c r="E70" s="113" t="s">
        <v>293</v>
      </c>
      <c r="F70" s="113">
        <v>100</v>
      </c>
      <c r="G70" s="122">
        <f>G71</f>
        <v>223.8</v>
      </c>
      <c r="H70" s="122">
        <f t="shared" ref="H70:I70" si="23">H71</f>
        <v>0</v>
      </c>
      <c r="I70" s="122">
        <f t="shared" si="23"/>
        <v>0</v>
      </c>
      <c r="J70" s="206"/>
      <c r="K70" s="118">
        <f t="shared" si="19"/>
        <v>0</v>
      </c>
      <c r="L70" s="169"/>
    </row>
    <row r="71" spans="1:12">
      <c r="A71" s="170">
        <v>56</v>
      </c>
      <c r="B71" s="123" t="s">
        <v>34</v>
      </c>
      <c r="C71" s="124" t="s">
        <v>94</v>
      </c>
      <c r="D71" s="124" t="s">
        <v>2</v>
      </c>
      <c r="E71" s="124" t="s">
        <v>293</v>
      </c>
      <c r="F71" s="124" t="s">
        <v>125</v>
      </c>
      <c r="G71" s="125">
        <v>223.8</v>
      </c>
      <c r="H71" s="125"/>
      <c r="I71" s="125"/>
      <c r="J71" s="207"/>
      <c r="K71" s="118">
        <f t="shared" si="19"/>
        <v>0</v>
      </c>
    </row>
    <row r="72" spans="1:12" ht="30">
      <c r="A72" s="170">
        <v>57</v>
      </c>
      <c r="B72" s="121" t="s">
        <v>36</v>
      </c>
      <c r="C72" s="113" t="s">
        <v>94</v>
      </c>
      <c r="D72" s="113" t="s">
        <v>2</v>
      </c>
      <c r="E72" s="113" t="s">
        <v>293</v>
      </c>
      <c r="F72" s="113">
        <v>200</v>
      </c>
      <c r="G72" s="122">
        <f>G73</f>
        <v>20</v>
      </c>
      <c r="H72" s="122">
        <f t="shared" ref="H72:I72" si="24">H73</f>
        <v>0</v>
      </c>
      <c r="I72" s="122">
        <f t="shared" si="24"/>
        <v>0</v>
      </c>
      <c r="J72" s="206"/>
      <c r="K72" s="118">
        <f t="shared" si="19"/>
        <v>0</v>
      </c>
    </row>
    <row r="73" spans="1:12" ht="30">
      <c r="A73" s="170">
        <v>58</v>
      </c>
      <c r="B73" s="123" t="s">
        <v>37</v>
      </c>
      <c r="C73" s="124" t="s">
        <v>94</v>
      </c>
      <c r="D73" s="124" t="s">
        <v>2</v>
      </c>
      <c r="E73" s="124" t="s">
        <v>293</v>
      </c>
      <c r="F73" s="124" t="s">
        <v>163</v>
      </c>
      <c r="G73" s="125">
        <v>20</v>
      </c>
      <c r="H73" s="125"/>
      <c r="I73" s="125"/>
      <c r="J73" s="207"/>
      <c r="K73" s="118">
        <f t="shared" si="19"/>
        <v>0</v>
      </c>
    </row>
    <row r="74" spans="1:12" ht="90">
      <c r="A74" s="170"/>
      <c r="B74" s="205" t="s">
        <v>333</v>
      </c>
      <c r="C74" s="113" t="s">
        <v>94</v>
      </c>
      <c r="D74" s="113" t="s">
        <v>2</v>
      </c>
      <c r="E74" s="113" t="s">
        <v>334</v>
      </c>
      <c r="F74" s="113"/>
      <c r="G74" s="122">
        <f t="shared" ref="G74:I75" si="25">G75</f>
        <v>0</v>
      </c>
      <c r="H74" s="122">
        <f t="shared" si="25"/>
        <v>25</v>
      </c>
      <c r="I74" s="122">
        <f t="shared" si="25"/>
        <v>59.3</v>
      </c>
      <c r="J74" s="206">
        <f t="shared" ref="J74:J137" si="26">I74/H74*100</f>
        <v>237.2</v>
      </c>
      <c r="K74" s="118"/>
    </row>
    <row r="75" spans="1:12" ht="30">
      <c r="A75" s="170"/>
      <c r="B75" s="121" t="s">
        <v>36</v>
      </c>
      <c r="C75" s="113" t="s">
        <v>94</v>
      </c>
      <c r="D75" s="113" t="s">
        <v>2</v>
      </c>
      <c r="E75" s="113" t="s">
        <v>334</v>
      </c>
      <c r="F75" s="113">
        <v>200</v>
      </c>
      <c r="G75" s="122">
        <f t="shared" si="25"/>
        <v>0</v>
      </c>
      <c r="H75" s="122">
        <f t="shared" si="25"/>
        <v>25</v>
      </c>
      <c r="I75" s="122">
        <f t="shared" si="25"/>
        <v>59.3</v>
      </c>
      <c r="J75" s="206">
        <f t="shared" si="26"/>
        <v>237.2</v>
      </c>
      <c r="K75" s="118"/>
    </row>
    <row r="76" spans="1:12" ht="30">
      <c r="A76" s="170"/>
      <c r="B76" s="123" t="s">
        <v>37</v>
      </c>
      <c r="C76" s="124" t="s">
        <v>94</v>
      </c>
      <c r="D76" s="124" t="s">
        <v>2</v>
      </c>
      <c r="E76" s="124" t="s">
        <v>334</v>
      </c>
      <c r="F76" s="124" t="s">
        <v>163</v>
      </c>
      <c r="G76" s="125"/>
      <c r="H76" s="125">
        <v>25</v>
      </c>
      <c r="I76" s="125">
        <v>59.3</v>
      </c>
      <c r="J76" s="207">
        <f t="shared" si="26"/>
        <v>237.2</v>
      </c>
      <c r="K76" s="118"/>
    </row>
    <row r="77" spans="1:12" ht="90">
      <c r="A77" s="170">
        <v>59</v>
      </c>
      <c r="B77" s="121" t="s">
        <v>236</v>
      </c>
      <c r="C77" s="113" t="s">
        <v>94</v>
      </c>
      <c r="D77" s="113" t="s">
        <v>2</v>
      </c>
      <c r="E77" s="113" t="s">
        <v>4</v>
      </c>
      <c r="F77" s="113"/>
      <c r="G77" s="122">
        <f t="shared" ref="G77:I78" si="27">G78</f>
        <v>0</v>
      </c>
      <c r="H77" s="122">
        <f t="shared" si="27"/>
        <v>34.299999999999997</v>
      </c>
      <c r="I77" s="122">
        <f t="shared" si="27"/>
        <v>59.3</v>
      </c>
      <c r="J77" s="206">
        <f t="shared" si="26"/>
        <v>172.8862973760933</v>
      </c>
      <c r="K77" s="118">
        <f t="shared" si="19"/>
        <v>266.48629737609326</v>
      </c>
    </row>
    <row r="78" spans="1:12" ht="30">
      <c r="A78" s="170">
        <v>60</v>
      </c>
      <c r="B78" s="121" t="s">
        <v>36</v>
      </c>
      <c r="C78" s="113" t="s">
        <v>94</v>
      </c>
      <c r="D78" s="113" t="s">
        <v>2</v>
      </c>
      <c r="E78" s="113" t="s">
        <v>4</v>
      </c>
      <c r="F78" s="113">
        <v>200</v>
      </c>
      <c r="G78" s="122">
        <f t="shared" si="27"/>
        <v>0</v>
      </c>
      <c r="H78" s="122">
        <f t="shared" si="27"/>
        <v>34.299999999999997</v>
      </c>
      <c r="I78" s="122">
        <f t="shared" si="27"/>
        <v>59.3</v>
      </c>
      <c r="J78" s="206">
        <f t="shared" si="26"/>
        <v>172.8862973760933</v>
      </c>
      <c r="K78" s="118">
        <f t="shared" si="19"/>
        <v>266.48629737609326</v>
      </c>
    </row>
    <row r="79" spans="1:12" ht="30">
      <c r="A79" s="170">
        <v>61</v>
      </c>
      <c r="B79" s="123" t="s">
        <v>37</v>
      </c>
      <c r="C79" s="124" t="s">
        <v>94</v>
      </c>
      <c r="D79" s="124" t="s">
        <v>2</v>
      </c>
      <c r="E79" s="124" t="s">
        <v>4</v>
      </c>
      <c r="F79" s="124" t="s">
        <v>163</v>
      </c>
      <c r="G79" s="125"/>
      <c r="H79" s="125">
        <v>34.299999999999997</v>
      </c>
      <c r="I79" s="125">
        <v>59.3</v>
      </c>
      <c r="J79" s="207">
        <f t="shared" si="26"/>
        <v>172.8862973760933</v>
      </c>
      <c r="K79" s="118">
        <f t="shared" si="19"/>
        <v>266.48629737609326</v>
      </c>
    </row>
    <row r="80" spans="1:12" ht="31.5">
      <c r="A80" s="170">
        <v>62</v>
      </c>
      <c r="B80" s="119" t="str">
        <f>'пр 3 РП'!B19</f>
        <v>Другие вопросы в области национальной безопасности и правоохранительной деятельности</v>
      </c>
      <c r="C80" s="115" t="s">
        <v>94</v>
      </c>
      <c r="D80" s="115" t="s">
        <v>49</v>
      </c>
      <c r="E80" s="115"/>
      <c r="F80" s="115"/>
      <c r="G80" s="120">
        <f>G83</f>
        <v>1</v>
      </c>
      <c r="H80" s="120">
        <f>H83</f>
        <v>1</v>
      </c>
      <c r="I80" s="120">
        <f>I83</f>
        <v>1</v>
      </c>
      <c r="J80" s="206">
        <f t="shared" si="26"/>
        <v>100</v>
      </c>
      <c r="K80" s="118">
        <f t="shared" si="19"/>
        <v>102</v>
      </c>
    </row>
    <row r="81" spans="1:11" ht="45">
      <c r="A81" s="170">
        <v>63</v>
      </c>
      <c r="B81" s="121" t="s">
        <v>69</v>
      </c>
      <c r="C81" s="113" t="s">
        <v>94</v>
      </c>
      <c r="D81" s="113" t="s">
        <v>49</v>
      </c>
      <c r="E81" s="113" t="s">
        <v>185</v>
      </c>
      <c r="F81" s="113"/>
      <c r="G81" s="122">
        <f t="shared" ref="G81:I84" si="28">G82</f>
        <v>1</v>
      </c>
      <c r="H81" s="122">
        <f t="shared" si="28"/>
        <v>1</v>
      </c>
      <c r="I81" s="122">
        <f t="shared" si="28"/>
        <v>1</v>
      </c>
      <c r="J81" s="206">
        <f t="shared" si="26"/>
        <v>100</v>
      </c>
      <c r="K81" s="118">
        <f t="shared" si="19"/>
        <v>102</v>
      </c>
    </row>
    <row r="82" spans="1:11" ht="75">
      <c r="A82" s="170">
        <v>64</v>
      </c>
      <c r="B82" s="121" t="s">
        <v>198</v>
      </c>
      <c r="C82" s="113" t="s">
        <v>94</v>
      </c>
      <c r="D82" s="113" t="s">
        <v>49</v>
      </c>
      <c r="E82" s="113" t="s">
        <v>186</v>
      </c>
      <c r="F82" s="113"/>
      <c r="G82" s="122">
        <f t="shared" si="28"/>
        <v>1</v>
      </c>
      <c r="H82" s="122">
        <f t="shared" si="28"/>
        <v>1</v>
      </c>
      <c r="I82" s="122">
        <f t="shared" si="28"/>
        <v>1</v>
      </c>
      <c r="J82" s="206">
        <f t="shared" si="26"/>
        <v>100</v>
      </c>
      <c r="K82" s="118">
        <f t="shared" si="19"/>
        <v>102</v>
      </c>
    </row>
    <row r="83" spans="1:11" ht="90">
      <c r="A83" s="170">
        <v>65</v>
      </c>
      <c r="B83" s="121" t="s">
        <v>199</v>
      </c>
      <c r="C83" s="113" t="s">
        <v>94</v>
      </c>
      <c r="D83" s="113" t="s">
        <v>49</v>
      </c>
      <c r="E83" s="113" t="s">
        <v>187</v>
      </c>
      <c r="F83" s="113"/>
      <c r="G83" s="122">
        <f t="shared" si="28"/>
        <v>1</v>
      </c>
      <c r="H83" s="122">
        <f t="shared" si="28"/>
        <v>1</v>
      </c>
      <c r="I83" s="122">
        <f t="shared" si="28"/>
        <v>1</v>
      </c>
      <c r="J83" s="206">
        <f t="shared" si="26"/>
        <v>100</v>
      </c>
      <c r="K83" s="118">
        <f t="shared" si="19"/>
        <v>102</v>
      </c>
    </row>
    <row r="84" spans="1:11" ht="30">
      <c r="A84" s="170">
        <v>66</v>
      </c>
      <c r="B84" s="121" t="s">
        <v>36</v>
      </c>
      <c r="C84" s="113" t="s">
        <v>94</v>
      </c>
      <c r="D84" s="113" t="s">
        <v>49</v>
      </c>
      <c r="E84" s="113" t="s">
        <v>187</v>
      </c>
      <c r="F84" s="113">
        <v>200</v>
      </c>
      <c r="G84" s="122">
        <f t="shared" si="28"/>
        <v>1</v>
      </c>
      <c r="H84" s="122">
        <f t="shared" si="28"/>
        <v>1</v>
      </c>
      <c r="I84" s="122">
        <f t="shared" si="28"/>
        <v>1</v>
      </c>
      <c r="J84" s="206">
        <f t="shared" si="26"/>
        <v>100</v>
      </c>
      <c r="K84" s="118">
        <f t="shared" si="19"/>
        <v>102</v>
      </c>
    </row>
    <row r="85" spans="1:11" ht="30">
      <c r="A85" s="170">
        <v>67</v>
      </c>
      <c r="B85" s="123" t="s">
        <v>37</v>
      </c>
      <c r="C85" s="124" t="s">
        <v>94</v>
      </c>
      <c r="D85" s="124" t="s">
        <v>49</v>
      </c>
      <c r="E85" s="124" t="s">
        <v>187</v>
      </c>
      <c r="F85" s="124">
        <v>240</v>
      </c>
      <c r="G85" s="125">
        <v>1</v>
      </c>
      <c r="H85" s="125">
        <v>1</v>
      </c>
      <c r="I85" s="125">
        <v>1</v>
      </c>
      <c r="J85" s="208">
        <f t="shared" si="26"/>
        <v>100</v>
      </c>
      <c r="K85" s="118">
        <f t="shared" si="19"/>
        <v>102</v>
      </c>
    </row>
    <row r="86" spans="1:11" ht="15.75">
      <c r="A86" s="170">
        <v>68</v>
      </c>
      <c r="B86" s="119" t="s">
        <v>20</v>
      </c>
      <c r="C86" s="115" t="s">
        <v>94</v>
      </c>
      <c r="D86" s="115" t="s">
        <v>50</v>
      </c>
      <c r="E86" s="115"/>
      <c r="F86" s="115"/>
      <c r="G86" s="120">
        <f>G87</f>
        <v>144.30000000000001</v>
      </c>
      <c r="H86" s="120">
        <f t="shared" ref="H86:I86" si="29">H87</f>
        <v>280.5</v>
      </c>
      <c r="I86" s="120">
        <f t="shared" si="29"/>
        <v>248</v>
      </c>
      <c r="J86" s="206">
        <f t="shared" si="26"/>
        <v>88.413547237076656</v>
      </c>
      <c r="K86" s="118">
        <f t="shared" si="19"/>
        <v>616.91354723707661</v>
      </c>
    </row>
    <row r="87" spans="1:11" ht="15.75">
      <c r="A87" s="170">
        <v>69</v>
      </c>
      <c r="B87" s="119" t="s">
        <v>21</v>
      </c>
      <c r="C87" s="115" t="s">
        <v>94</v>
      </c>
      <c r="D87" s="115" t="s">
        <v>51</v>
      </c>
      <c r="E87" s="113"/>
      <c r="F87" s="113"/>
      <c r="G87" s="120">
        <f>G88+G94+G91</f>
        <v>144.30000000000001</v>
      </c>
      <c r="H87" s="120">
        <f t="shared" ref="H87:I87" si="30">H88+H94+H91</f>
        <v>280.5</v>
      </c>
      <c r="I87" s="120">
        <f t="shared" si="30"/>
        <v>248</v>
      </c>
      <c r="J87" s="206">
        <f t="shared" si="26"/>
        <v>88.413547237076656</v>
      </c>
      <c r="K87" s="118">
        <f t="shared" si="19"/>
        <v>616.91354723707661</v>
      </c>
    </row>
    <row r="88" spans="1:11" ht="120">
      <c r="A88" s="170">
        <v>70</v>
      </c>
      <c r="B88" s="121" t="s">
        <v>239</v>
      </c>
      <c r="C88" s="113" t="s">
        <v>94</v>
      </c>
      <c r="D88" s="113" t="s">
        <v>51</v>
      </c>
      <c r="E88" s="113" t="s">
        <v>211</v>
      </c>
      <c r="F88" s="113"/>
      <c r="G88" s="122">
        <f t="shared" ref="G88:I89" si="31">G89</f>
        <v>0</v>
      </c>
      <c r="H88" s="122">
        <f t="shared" si="31"/>
        <v>106.6</v>
      </c>
      <c r="I88" s="122">
        <f t="shared" si="31"/>
        <v>106.6</v>
      </c>
      <c r="J88" s="206">
        <f t="shared" si="26"/>
        <v>100</v>
      </c>
      <c r="K88" s="118">
        <f t="shared" si="19"/>
        <v>313.2</v>
      </c>
    </row>
    <row r="89" spans="1:11" ht="30">
      <c r="A89" s="170">
        <v>71</v>
      </c>
      <c r="B89" s="121" t="s">
        <v>36</v>
      </c>
      <c r="C89" s="113" t="s">
        <v>94</v>
      </c>
      <c r="D89" s="113" t="s">
        <v>51</v>
      </c>
      <c r="E89" s="113" t="s">
        <v>211</v>
      </c>
      <c r="F89" s="113">
        <v>200</v>
      </c>
      <c r="G89" s="122">
        <f t="shared" si="31"/>
        <v>0</v>
      </c>
      <c r="H89" s="122">
        <f t="shared" si="31"/>
        <v>106.6</v>
      </c>
      <c r="I89" s="122">
        <f t="shared" si="31"/>
        <v>106.6</v>
      </c>
      <c r="J89" s="206">
        <f t="shared" si="26"/>
        <v>100</v>
      </c>
      <c r="K89" s="118">
        <f t="shared" si="19"/>
        <v>313.2</v>
      </c>
    </row>
    <row r="90" spans="1:11" ht="30">
      <c r="A90" s="170">
        <v>72</v>
      </c>
      <c r="B90" s="123" t="s">
        <v>37</v>
      </c>
      <c r="C90" s="124" t="s">
        <v>94</v>
      </c>
      <c r="D90" s="124" t="s">
        <v>51</v>
      </c>
      <c r="E90" s="124" t="s">
        <v>211</v>
      </c>
      <c r="F90" s="124" t="s">
        <v>163</v>
      </c>
      <c r="G90" s="125"/>
      <c r="H90" s="125">
        <v>106.6</v>
      </c>
      <c r="I90" s="125">
        <v>106.6</v>
      </c>
      <c r="J90" s="208">
        <f t="shared" si="26"/>
        <v>100</v>
      </c>
      <c r="K90" s="118">
        <f t="shared" si="19"/>
        <v>313.2</v>
      </c>
    </row>
    <row r="91" spans="1:11" ht="90">
      <c r="A91" s="170">
        <v>73</v>
      </c>
      <c r="B91" s="121" t="s">
        <v>335</v>
      </c>
      <c r="C91" s="113" t="s">
        <v>94</v>
      </c>
      <c r="D91" s="113" t="s">
        <v>51</v>
      </c>
      <c r="E91" s="113" t="s">
        <v>318</v>
      </c>
      <c r="F91" s="113"/>
      <c r="G91" s="122">
        <f t="shared" ref="G91:I92" si="32">G92</f>
        <v>0</v>
      </c>
      <c r="H91" s="122">
        <f t="shared" si="32"/>
        <v>11.4</v>
      </c>
      <c r="I91" s="122">
        <f t="shared" si="32"/>
        <v>11.4</v>
      </c>
      <c r="J91" s="206">
        <f t="shared" si="26"/>
        <v>100</v>
      </c>
      <c r="K91" s="118"/>
    </row>
    <row r="92" spans="1:11" ht="30">
      <c r="A92" s="170">
        <v>74</v>
      </c>
      <c r="B92" s="121" t="s">
        <v>36</v>
      </c>
      <c r="C92" s="113" t="s">
        <v>94</v>
      </c>
      <c r="D92" s="113" t="s">
        <v>51</v>
      </c>
      <c r="E92" s="113" t="s">
        <v>318</v>
      </c>
      <c r="F92" s="113">
        <v>200</v>
      </c>
      <c r="G92" s="122">
        <f t="shared" si="32"/>
        <v>0</v>
      </c>
      <c r="H92" s="122">
        <f t="shared" si="32"/>
        <v>11.4</v>
      </c>
      <c r="I92" s="122">
        <f t="shared" si="32"/>
        <v>11.4</v>
      </c>
      <c r="J92" s="206">
        <f t="shared" si="26"/>
        <v>100</v>
      </c>
      <c r="K92" s="118"/>
    </row>
    <row r="93" spans="1:11" ht="30">
      <c r="A93" s="170">
        <v>75</v>
      </c>
      <c r="B93" s="123" t="s">
        <v>37</v>
      </c>
      <c r="C93" s="124" t="s">
        <v>94</v>
      </c>
      <c r="D93" s="124" t="s">
        <v>51</v>
      </c>
      <c r="E93" s="124" t="s">
        <v>318</v>
      </c>
      <c r="F93" s="124" t="s">
        <v>163</v>
      </c>
      <c r="G93" s="125"/>
      <c r="H93" s="125">
        <v>11.4</v>
      </c>
      <c r="I93" s="125">
        <v>11.4</v>
      </c>
      <c r="J93" s="208">
        <f t="shared" si="26"/>
        <v>100</v>
      </c>
      <c r="K93" s="118"/>
    </row>
    <row r="94" spans="1:11" ht="90">
      <c r="A94" s="170">
        <v>76</v>
      </c>
      <c r="B94" s="121" t="s">
        <v>295</v>
      </c>
      <c r="C94" s="113" t="s">
        <v>94</v>
      </c>
      <c r="D94" s="113" t="s">
        <v>51</v>
      </c>
      <c r="E94" s="113" t="s">
        <v>204</v>
      </c>
      <c r="F94" s="113"/>
      <c r="G94" s="122">
        <f t="shared" ref="G94:I95" si="33">G95</f>
        <v>144.30000000000001</v>
      </c>
      <c r="H94" s="122">
        <f t="shared" si="33"/>
        <v>162.5</v>
      </c>
      <c r="I94" s="122">
        <f t="shared" si="33"/>
        <v>130</v>
      </c>
      <c r="J94" s="206">
        <f t="shared" si="26"/>
        <v>80</v>
      </c>
      <c r="K94" s="118">
        <f t="shared" si="19"/>
        <v>372.5</v>
      </c>
    </row>
    <row r="95" spans="1:11" ht="30">
      <c r="A95" s="170">
        <v>77</v>
      </c>
      <c r="B95" s="121" t="s">
        <v>36</v>
      </c>
      <c r="C95" s="113" t="s">
        <v>94</v>
      </c>
      <c r="D95" s="113" t="s">
        <v>51</v>
      </c>
      <c r="E95" s="113" t="s">
        <v>204</v>
      </c>
      <c r="F95" s="113">
        <v>200</v>
      </c>
      <c r="G95" s="122">
        <f t="shared" si="33"/>
        <v>144.30000000000001</v>
      </c>
      <c r="H95" s="122">
        <f t="shared" si="33"/>
        <v>162.5</v>
      </c>
      <c r="I95" s="122">
        <f t="shared" si="33"/>
        <v>130</v>
      </c>
      <c r="J95" s="206">
        <f t="shared" si="26"/>
        <v>80</v>
      </c>
      <c r="K95" s="118">
        <f t="shared" si="19"/>
        <v>372.5</v>
      </c>
    </row>
    <row r="96" spans="1:11" ht="30">
      <c r="A96" s="170">
        <v>78</v>
      </c>
      <c r="B96" s="123" t="s">
        <v>37</v>
      </c>
      <c r="C96" s="124" t="s">
        <v>94</v>
      </c>
      <c r="D96" s="124" t="s">
        <v>51</v>
      </c>
      <c r="E96" s="124" t="s">
        <v>204</v>
      </c>
      <c r="F96" s="124" t="s">
        <v>163</v>
      </c>
      <c r="G96" s="125">
        <v>144.30000000000001</v>
      </c>
      <c r="H96" s="125">
        <v>162.5</v>
      </c>
      <c r="I96" s="125">
        <v>130</v>
      </c>
      <c r="J96" s="208">
        <f t="shared" si="26"/>
        <v>80</v>
      </c>
      <c r="K96" s="118">
        <f t="shared" si="19"/>
        <v>372.5</v>
      </c>
    </row>
    <row r="97" spans="1:11" ht="15.75">
      <c r="A97" s="170">
        <v>82</v>
      </c>
      <c r="B97" s="119" t="str">
        <f>'пр 3 РП'!B23</f>
        <v>Жилищно-коммунальное хозяйство</v>
      </c>
      <c r="C97" s="115" t="s">
        <v>94</v>
      </c>
      <c r="D97" s="115" t="s">
        <v>52</v>
      </c>
      <c r="E97" s="115"/>
      <c r="F97" s="115"/>
      <c r="G97" s="120">
        <f>G98+G114</f>
        <v>1408.2000000000003</v>
      </c>
      <c r="H97" s="120">
        <f>H98+H114</f>
        <v>1840.8000000000002</v>
      </c>
      <c r="I97" s="120">
        <f>I98+I114</f>
        <v>1806.8000000000002</v>
      </c>
      <c r="J97" s="206">
        <f t="shared" si="26"/>
        <v>98.152976966536286</v>
      </c>
      <c r="K97" s="118">
        <f t="shared" si="19"/>
        <v>3745.7529769665366</v>
      </c>
    </row>
    <row r="98" spans="1:11" ht="15.75">
      <c r="A98" s="170">
        <v>83</v>
      </c>
      <c r="B98" s="119" t="str">
        <f>'пр 3 РП'!B24</f>
        <v>Благоустройство</v>
      </c>
      <c r="C98" s="115" t="s">
        <v>94</v>
      </c>
      <c r="D98" s="115" t="s">
        <v>53</v>
      </c>
      <c r="E98" s="115"/>
      <c r="F98" s="115"/>
      <c r="G98" s="120">
        <f t="shared" ref="G98:I99" si="34">G99</f>
        <v>247.4</v>
      </c>
      <c r="H98" s="120">
        <f t="shared" si="34"/>
        <v>321.3</v>
      </c>
      <c r="I98" s="120">
        <f t="shared" si="34"/>
        <v>303.3</v>
      </c>
      <c r="J98" s="206">
        <f t="shared" si="26"/>
        <v>94.397759103641448</v>
      </c>
      <c r="K98" s="118">
        <f t="shared" si="19"/>
        <v>718.99775910364144</v>
      </c>
    </row>
    <row r="99" spans="1:11" ht="45">
      <c r="A99" s="170">
        <v>84</v>
      </c>
      <c r="B99" s="121" t="s">
        <v>69</v>
      </c>
      <c r="C99" s="113" t="s">
        <v>94</v>
      </c>
      <c r="D99" s="113" t="s">
        <v>53</v>
      </c>
      <c r="E99" s="113" t="s">
        <v>185</v>
      </c>
      <c r="F99" s="113"/>
      <c r="G99" s="122">
        <f t="shared" si="34"/>
        <v>247.4</v>
      </c>
      <c r="H99" s="122">
        <f t="shared" si="34"/>
        <v>321.3</v>
      </c>
      <c r="I99" s="122">
        <f t="shared" si="34"/>
        <v>303.3</v>
      </c>
      <c r="J99" s="206">
        <f t="shared" si="26"/>
        <v>94.397759103641448</v>
      </c>
      <c r="K99" s="118">
        <f t="shared" si="19"/>
        <v>718.99775910364144</v>
      </c>
    </row>
    <row r="100" spans="1:11" ht="60">
      <c r="A100" s="170">
        <v>85</v>
      </c>
      <c r="B100" s="121" t="s">
        <v>202</v>
      </c>
      <c r="C100" s="113" t="s">
        <v>94</v>
      </c>
      <c r="D100" s="113" t="s">
        <v>53</v>
      </c>
      <c r="E100" s="113" t="s">
        <v>188</v>
      </c>
      <c r="F100" s="113"/>
      <c r="G100" s="122">
        <f>G101+G104+G109</f>
        <v>247.4</v>
      </c>
      <c r="H100" s="122">
        <f t="shared" ref="H100:I100" si="35">H101+H104+H109</f>
        <v>321.3</v>
      </c>
      <c r="I100" s="122">
        <f t="shared" si="35"/>
        <v>303.3</v>
      </c>
      <c r="J100" s="206">
        <f t="shared" si="26"/>
        <v>94.397759103641448</v>
      </c>
      <c r="K100" s="118">
        <f>SUM(H100:J100)</f>
        <v>718.99775910364144</v>
      </c>
    </row>
    <row r="101" spans="1:11" ht="75">
      <c r="A101" s="170">
        <v>86</v>
      </c>
      <c r="B101" s="121" t="s">
        <v>229</v>
      </c>
      <c r="C101" s="113" t="s">
        <v>94</v>
      </c>
      <c r="D101" s="113" t="s">
        <v>53</v>
      </c>
      <c r="E101" s="113" t="s">
        <v>189</v>
      </c>
      <c r="F101" s="113"/>
      <c r="G101" s="122">
        <f>G102</f>
        <v>220.4</v>
      </c>
      <c r="H101" s="122">
        <f>H102</f>
        <v>263.2</v>
      </c>
      <c r="I101" s="122">
        <f t="shared" ref="G101:I102" si="36">I102</f>
        <v>245.3</v>
      </c>
      <c r="J101" s="206">
        <f t="shared" si="26"/>
        <v>93.199088145896667</v>
      </c>
      <c r="K101" s="118">
        <f t="shared" si="19"/>
        <v>601.69908814589667</v>
      </c>
    </row>
    <row r="102" spans="1:11" ht="30">
      <c r="A102" s="170">
        <v>87</v>
      </c>
      <c r="B102" s="121" t="s">
        <v>36</v>
      </c>
      <c r="C102" s="113" t="s">
        <v>94</v>
      </c>
      <c r="D102" s="113" t="s">
        <v>53</v>
      </c>
      <c r="E102" s="113" t="s">
        <v>189</v>
      </c>
      <c r="F102" s="113">
        <v>200</v>
      </c>
      <c r="G102" s="122">
        <f t="shared" si="36"/>
        <v>220.4</v>
      </c>
      <c r="H102" s="122">
        <f t="shared" si="36"/>
        <v>263.2</v>
      </c>
      <c r="I102" s="122">
        <f t="shared" si="36"/>
        <v>245.3</v>
      </c>
      <c r="J102" s="206">
        <f t="shared" si="26"/>
        <v>93.199088145896667</v>
      </c>
      <c r="K102" s="118">
        <f t="shared" si="19"/>
        <v>601.69908814589667</v>
      </c>
    </row>
    <row r="103" spans="1:11" ht="30">
      <c r="A103" s="170">
        <v>88</v>
      </c>
      <c r="B103" s="123" t="s">
        <v>37</v>
      </c>
      <c r="C103" s="124" t="s">
        <v>94</v>
      </c>
      <c r="D103" s="124" t="s">
        <v>53</v>
      </c>
      <c r="E103" s="124" t="s">
        <v>189</v>
      </c>
      <c r="F103" s="124" t="s">
        <v>163</v>
      </c>
      <c r="G103" s="125">
        <v>220.4</v>
      </c>
      <c r="H103" s="125">
        <v>263.2</v>
      </c>
      <c r="I103" s="125">
        <v>245.3</v>
      </c>
      <c r="J103" s="208">
        <f t="shared" si="26"/>
        <v>93.199088145896667</v>
      </c>
      <c r="K103" s="118">
        <f t="shared" si="19"/>
        <v>601.69908814589667</v>
      </c>
    </row>
    <row r="104" spans="1:11" ht="75">
      <c r="A104" s="170">
        <v>89</v>
      </c>
      <c r="B104" s="121" t="s">
        <v>230</v>
      </c>
      <c r="C104" s="113" t="s">
        <v>94</v>
      </c>
      <c r="D104" s="113" t="s">
        <v>53</v>
      </c>
      <c r="E104" s="113" t="s">
        <v>190</v>
      </c>
      <c r="F104" s="113"/>
      <c r="G104" s="122">
        <f>G105+G107</f>
        <v>16</v>
      </c>
      <c r="H104" s="122">
        <f>H105+H107</f>
        <v>40</v>
      </c>
      <c r="I104" s="122">
        <f>I107</f>
        <v>40</v>
      </c>
      <c r="J104" s="206">
        <f t="shared" si="26"/>
        <v>100</v>
      </c>
      <c r="K104" s="118">
        <f t="shared" si="19"/>
        <v>180</v>
      </c>
    </row>
    <row r="105" spans="1:11" ht="60">
      <c r="A105" s="170">
        <v>90</v>
      </c>
      <c r="B105" s="121" t="s">
        <v>33</v>
      </c>
      <c r="C105" s="113" t="s">
        <v>94</v>
      </c>
      <c r="D105" s="113" t="s">
        <v>53</v>
      </c>
      <c r="E105" s="113" t="s">
        <v>190</v>
      </c>
      <c r="F105" s="113">
        <v>100</v>
      </c>
      <c r="G105" s="122">
        <f>G106</f>
        <v>16</v>
      </c>
      <c r="H105" s="122">
        <f>H106</f>
        <v>0</v>
      </c>
      <c r="I105" s="122">
        <f>I106</f>
        <v>0</v>
      </c>
      <c r="J105" s="206"/>
      <c r="K105" s="118"/>
    </row>
    <row r="106" spans="1:11">
      <c r="A106" s="170"/>
      <c r="B106" s="123" t="s">
        <v>34</v>
      </c>
      <c r="C106" s="124" t="s">
        <v>94</v>
      </c>
      <c r="D106" s="124" t="s">
        <v>53</v>
      </c>
      <c r="E106" s="124" t="s">
        <v>190</v>
      </c>
      <c r="F106" s="124" t="s">
        <v>125</v>
      </c>
      <c r="G106" s="125">
        <v>16</v>
      </c>
      <c r="H106" s="125">
        <v>0</v>
      </c>
      <c r="I106" s="125">
        <v>0</v>
      </c>
      <c r="J106" s="208"/>
      <c r="K106" s="118"/>
    </row>
    <row r="107" spans="1:11" ht="30">
      <c r="A107" s="170">
        <v>82</v>
      </c>
      <c r="B107" s="121" t="s">
        <v>36</v>
      </c>
      <c r="C107" s="113" t="s">
        <v>94</v>
      </c>
      <c r="D107" s="113" t="s">
        <v>53</v>
      </c>
      <c r="E107" s="113" t="s">
        <v>190</v>
      </c>
      <c r="F107" s="113">
        <v>200</v>
      </c>
      <c r="G107" s="122">
        <f t="shared" ref="G107:I107" si="37">G108</f>
        <v>0</v>
      </c>
      <c r="H107" s="122">
        <f t="shared" si="37"/>
        <v>40</v>
      </c>
      <c r="I107" s="122">
        <f t="shared" si="37"/>
        <v>40</v>
      </c>
      <c r="J107" s="206">
        <f t="shared" si="26"/>
        <v>100</v>
      </c>
      <c r="K107" s="118">
        <f t="shared" si="19"/>
        <v>180</v>
      </c>
    </row>
    <row r="108" spans="1:11" ht="30">
      <c r="A108" s="170">
        <v>83</v>
      </c>
      <c r="B108" s="123" t="s">
        <v>37</v>
      </c>
      <c r="C108" s="124" t="s">
        <v>94</v>
      </c>
      <c r="D108" s="124" t="s">
        <v>53</v>
      </c>
      <c r="E108" s="124" t="s">
        <v>190</v>
      </c>
      <c r="F108" s="124" t="s">
        <v>163</v>
      </c>
      <c r="G108" s="125"/>
      <c r="H108" s="125">
        <v>40</v>
      </c>
      <c r="I108" s="125">
        <v>40</v>
      </c>
      <c r="J108" s="208">
        <f t="shared" si="26"/>
        <v>100</v>
      </c>
      <c r="K108" s="118">
        <f t="shared" si="19"/>
        <v>180</v>
      </c>
    </row>
    <row r="109" spans="1:11" ht="75">
      <c r="A109" s="170">
        <v>84</v>
      </c>
      <c r="B109" s="121" t="s">
        <v>231</v>
      </c>
      <c r="C109" s="113" t="s">
        <v>94</v>
      </c>
      <c r="D109" s="113" t="s">
        <v>53</v>
      </c>
      <c r="E109" s="113" t="s">
        <v>191</v>
      </c>
      <c r="F109" s="113"/>
      <c r="G109" s="122">
        <f>G110+G112</f>
        <v>11</v>
      </c>
      <c r="H109" s="122">
        <f>H110+H112</f>
        <v>18.100000000000001</v>
      </c>
      <c r="I109" s="122">
        <f>I110+I112</f>
        <v>18</v>
      </c>
      <c r="J109" s="206">
        <f t="shared" si="26"/>
        <v>99.447513812154682</v>
      </c>
      <c r="K109" s="118">
        <f t="shared" si="19"/>
        <v>135.54751381215468</v>
      </c>
    </row>
    <row r="110" spans="1:11" ht="60">
      <c r="A110" s="170">
        <v>85</v>
      </c>
      <c r="B110" s="121" t="s">
        <v>33</v>
      </c>
      <c r="C110" s="113" t="s">
        <v>94</v>
      </c>
      <c r="D110" s="113" t="s">
        <v>53</v>
      </c>
      <c r="E110" s="113" t="s">
        <v>191</v>
      </c>
      <c r="F110" s="113">
        <v>100</v>
      </c>
      <c r="G110" s="122">
        <f>G111</f>
        <v>9</v>
      </c>
      <c r="H110" s="122">
        <f>H111</f>
        <v>18.100000000000001</v>
      </c>
      <c r="I110" s="122">
        <f>I111</f>
        <v>18</v>
      </c>
      <c r="J110" s="206">
        <f t="shared" si="26"/>
        <v>99.447513812154682</v>
      </c>
      <c r="K110" s="118">
        <f t="shared" si="19"/>
        <v>135.54751381215468</v>
      </c>
    </row>
    <row r="111" spans="1:11" s="127" customFormat="1" ht="15.75">
      <c r="A111" s="170">
        <v>86</v>
      </c>
      <c r="B111" s="123" t="s">
        <v>34</v>
      </c>
      <c r="C111" s="124" t="s">
        <v>94</v>
      </c>
      <c r="D111" s="124" t="s">
        <v>53</v>
      </c>
      <c r="E111" s="124" t="s">
        <v>191</v>
      </c>
      <c r="F111" s="124" t="s">
        <v>125</v>
      </c>
      <c r="G111" s="125">
        <v>9</v>
      </c>
      <c r="H111" s="125">
        <v>18.100000000000001</v>
      </c>
      <c r="I111" s="125">
        <v>18</v>
      </c>
      <c r="J111" s="208">
        <f t="shared" si="26"/>
        <v>99.447513812154682</v>
      </c>
      <c r="K111" s="118">
        <f t="shared" si="19"/>
        <v>135.54751381215468</v>
      </c>
    </row>
    <row r="112" spans="1:11" ht="30">
      <c r="A112" s="170">
        <v>87</v>
      </c>
      <c r="B112" s="121" t="s">
        <v>36</v>
      </c>
      <c r="C112" s="113" t="s">
        <v>94</v>
      </c>
      <c r="D112" s="113" t="s">
        <v>53</v>
      </c>
      <c r="E112" s="113" t="s">
        <v>191</v>
      </c>
      <c r="F112" s="113">
        <v>200</v>
      </c>
      <c r="G112" s="122">
        <f>G113</f>
        <v>2</v>
      </c>
      <c r="H112" s="122">
        <f>H113</f>
        <v>0</v>
      </c>
      <c r="I112" s="122">
        <f>I113</f>
        <v>0</v>
      </c>
      <c r="J112" s="206"/>
      <c r="K112" s="118">
        <f t="shared" si="19"/>
        <v>0</v>
      </c>
    </row>
    <row r="113" spans="1:11" ht="30">
      <c r="A113" s="170">
        <v>88</v>
      </c>
      <c r="B113" s="123" t="s">
        <v>37</v>
      </c>
      <c r="C113" s="124" t="s">
        <v>94</v>
      </c>
      <c r="D113" s="124" t="s">
        <v>53</v>
      </c>
      <c r="E113" s="124" t="s">
        <v>191</v>
      </c>
      <c r="F113" s="124" t="s">
        <v>163</v>
      </c>
      <c r="G113" s="125">
        <v>2</v>
      </c>
      <c r="H113" s="125"/>
      <c r="I113" s="125"/>
      <c r="J113" s="208"/>
      <c r="K113" s="118">
        <f t="shared" si="19"/>
        <v>0</v>
      </c>
    </row>
    <row r="114" spans="1:11" ht="31.5">
      <c r="A114" s="170">
        <v>89</v>
      </c>
      <c r="B114" s="119" t="str">
        <f>'пр 3 РП'!B25</f>
        <v>Другие вопросы в области жилищно-коммунального хозяйства</v>
      </c>
      <c r="C114" s="115" t="s">
        <v>94</v>
      </c>
      <c r="D114" s="115" t="s">
        <v>54</v>
      </c>
      <c r="E114" s="115"/>
      <c r="F114" s="115"/>
      <c r="G114" s="120">
        <f t="shared" ref="G114:I115" si="38">G115</f>
        <v>1160.8000000000002</v>
      </c>
      <c r="H114" s="120">
        <f t="shared" si="38"/>
        <v>1519.5000000000002</v>
      </c>
      <c r="I114" s="120">
        <f t="shared" si="38"/>
        <v>1503.5000000000002</v>
      </c>
      <c r="J114" s="206">
        <f t="shared" si="26"/>
        <v>98.947022046725891</v>
      </c>
      <c r="K114" s="118">
        <f t="shared" ref="K114:K147" si="39">SUM(H114:J114)</f>
        <v>3121.9470220467265</v>
      </c>
    </row>
    <row r="115" spans="1:11" ht="45">
      <c r="A115" s="170">
        <v>90</v>
      </c>
      <c r="B115" s="121" t="s">
        <v>69</v>
      </c>
      <c r="C115" s="113" t="s">
        <v>94</v>
      </c>
      <c r="D115" s="113" t="s">
        <v>54</v>
      </c>
      <c r="E115" s="113" t="s">
        <v>185</v>
      </c>
      <c r="F115" s="113"/>
      <c r="G115" s="122">
        <f t="shared" si="38"/>
        <v>1160.8000000000002</v>
      </c>
      <c r="H115" s="122">
        <f t="shared" si="38"/>
        <v>1519.5000000000002</v>
      </c>
      <c r="I115" s="122">
        <f t="shared" si="38"/>
        <v>1503.5000000000002</v>
      </c>
      <c r="J115" s="206">
        <f t="shared" si="26"/>
        <v>98.947022046725891</v>
      </c>
      <c r="K115" s="118">
        <f t="shared" si="39"/>
        <v>3121.9470220467265</v>
      </c>
    </row>
    <row r="116" spans="1:11" ht="75">
      <c r="A116" s="170">
        <v>91</v>
      </c>
      <c r="B116" s="121" t="s">
        <v>198</v>
      </c>
      <c r="C116" s="113" t="s">
        <v>94</v>
      </c>
      <c r="D116" s="113" t="s">
        <v>54</v>
      </c>
      <c r="E116" s="113" t="s">
        <v>186</v>
      </c>
      <c r="F116" s="113"/>
      <c r="G116" s="122">
        <f>G118+G120+G122</f>
        <v>1160.8000000000002</v>
      </c>
      <c r="H116" s="122">
        <f t="shared" ref="H116:I116" si="40">H118+H120+H122</f>
        <v>1519.5000000000002</v>
      </c>
      <c r="I116" s="122">
        <f t="shared" si="40"/>
        <v>1503.5000000000002</v>
      </c>
      <c r="J116" s="206">
        <f t="shared" si="26"/>
        <v>98.947022046725891</v>
      </c>
      <c r="K116" s="118">
        <f t="shared" si="39"/>
        <v>3121.9470220467265</v>
      </c>
    </row>
    <row r="117" spans="1:11" ht="60">
      <c r="A117" s="170"/>
      <c r="B117" s="121" t="s">
        <v>299</v>
      </c>
      <c r="C117" s="113" t="s">
        <v>94</v>
      </c>
      <c r="D117" s="113" t="s">
        <v>54</v>
      </c>
      <c r="E117" s="113" t="s">
        <v>331</v>
      </c>
      <c r="F117" s="113"/>
      <c r="G117" s="122">
        <f>G118</f>
        <v>0</v>
      </c>
      <c r="H117" s="122">
        <f>H118</f>
        <v>37</v>
      </c>
      <c r="I117" s="122">
        <f t="shared" ref="I117" si="41">I118</f>
        <v>37</v>
      </c>
      <c r="J117" s="206">
        <f t="shared" si="26"/>
        <v>100</v>
      </c>
      <c r="K117" s="118"/>
    </row>
    <row r="118" spans="1:11" ht="60">
      <c r="A118" s="170">
        <v>90</v>
      </c>
      <c r="B118" s="121" t="s">
        <v>33</v>
      </c>
      <c r="C118" s="113" t="s">
        <v>94</v>
      </c>
      <c r="D118" s="113" t="s">
        <v>54</v>
      </c>
      <c r="E118" s="113" t="s">
        <v>331</v>
      </c>
      <c r="F118" s="113">
        <v>100</v>
      </c>
      <c r="G118" s="122">
        <f>G119</f>
        <v>0</v>
      </c>
      <c r="H118" s="122">
        <f>H119</f>
        <v>37</v>
      </c>
      <c r="I118" s="122">
        <f>I119</f>
        <v>37</v>
      </c>
      <c r="J118" s="206">
        <f t="shared" si="26"/>
        <v>100</v>
      </c>
      <c r="K118" s="118">
        <f t="shared" si="39"/>
        <v>174</v>
      </c>
    </row>
    <row r="119" spans="1:11" ht="30">
      <c r="A119" s="170">
        <v>91</v>
      </c>
      <c r="B119" s="123" t="s">
        <v>58</v>
      </c>
      <c r="C119" s="124" t="s">
        <v>94</v>
      </c>
      <c r="D119" s="124" t="s">
        <v>54</v>
      </c>
      <c r="E119" s="124" t="s">
        <v>331</v>
      </c>
      <c r="F119" s="124" t="s">
        <v>135</v>
      </c>
      <c r="G119" s="125"/>
      <c r="H119" s="125">
        <v>37</v>
      </c>
      <c r="I119" s="125">
        <v>37</v>
      </c>
      <c r="J119" s="208">
        <f t="shared" si="26"/>
        <v>100</v>
      </c>
      <c r="K119" s="118">
        <f t="shared" si="39"/>
        <v>174</v>
      </c>
    </row>
    <row r="120" spans="1:11" ht="45">
      <c r="A120" s="170">
        <v>92</v>
      </c>
      <c r="B120" s="121" t="s">
        <v>302</v>
      </c>
      <c r="C120" s="113" t="s">
        <v>94</v>
      </c>
      <c r="D120" s="113" t="s">
        <v>54</v>
      </c>
      <c r="E120" s="113" t="s">
        <v>303</v>
      </c>
      <c r="F120" s="113">
        <v>100</v>
      </c>
      <c r="G120" s="122">
        <f>G121</f>
        <v>0</v>
      </c>
      <c r="H120" s="122">
        <f>H121</f>
        <v>85.9</v>
      </c>
      <c r="I120" s="122">
        <f t="shared" ref="I120" si="42">I121</f>
        <v>85.9</v>
      </c>
      <c r="J120" s="206">
        <f t="shared" si="26"/>
        <v>100</v>
      </c>
      <c r="K120" s="118"/>
    </row>
    <row r="121" spans="1:11" ht="30">
      <c r="A121" s="170">
        <v>93</v>
      </c>
      <c r="B121" s="123" t="s">
        <v>58</v>
      </c>
      <c r="C121" s="124" t="s">
        <v>94</v>
      </c>
      <c r="D121" s="124" t="s">
        <v>54</v>
      </c>
      <c r="E121" s="124" t="s">
        <v>303</v>
      </c>
      <c r="F121" s="124" t="s">
        <v>135</v>
      </c>
      <c r="G121" s="125"/>
      <c r="H121" s="125">
        <v>85.9</v>
      </c>
      <c r="I121" s="125">
        <v>85.9</v>
      </c>
      <c r="J121" s="208">
        <f t="shared" si="26"/>
        <v>100</v>
      </c>
      <c r="K121" s="118"/>
    </row>
    <row r="122" spans="1:11" ht="90">
      <c r="A122" s="170">
        <v>94</v>
      </c>
      <c r="B122" s="121" t="s">
        <v>200</v>
      </c>
      <c r="C122" s="113" t="s">
        <v>94</v>
      </c>
      <c r="D122" s="113" t="s">
        <v>54</v>
      </c>
      <c r="E122" s="113" t="s">
        <v>192</v>
      </c>
      <c r="F122" s="113"/>
      <c r="G122" s="122">
        <f>G123+G125+G127</f>
        <v>1160.8000000000002</v>
      </c>
      <c r="H122" s="122">
        <f>H123+H125+H127</f>
        <v>1396.6000000000001</v>
      </c>
      <c r="I122" s="122">
        <f>I123+I125+I127</f>
        <v>1380.6000000000001</v>
      </c>
      <c r="J122" s="206">
        <f t="shared" si="26"/>
        <v>98.854360590004291</v>
      </c>
      <c r="K122" s="118">
        <f t="shared" si="39"/>
        <v>2876.0543605900048</v>
      </c>
    </row>
    <row r="123" spans="1:11" ht="60">
      <c r="A123" s="170">
        <v>95</v>
      </c>
      <c r="B123" s="121" t="s">
        <v>33</v>
      </c>
      <c r="C123" s="113" t="s">
        <v>94</v>
      </c>
      <c r="D123" s="113" t="s">
        <v>54</v>
      </c>
      <c r="E123" s="113" t="s">
        <v>192</v>
      </c>
      <c r="F123" s="113">
        <v>100</v>
      </c>
      <c r="G123" s="122">
        <f>G124</f>
        <v>639.6</v>
      </c>
      <c r="H123" s="122">
        <f>H124</f>
        <v>639.6</v>
      </c>
      <c r="I123" s="122">
        <f>I124</f>
        <v>637.9</v>
      </c>
      <c r="J123" s="206">
        <f t="shared" si="26"/>
        <v>99.734208880550341</v>
      </c>
      <c r="K123" s="118">
        <f t="shared" si="39"/>
        <v>1377.2342088805503</v>
      </c>
    </row>
    <row r="124" spans="1:11">
      <c r="A124" s="170">
        <v>96</v>
      </c>
      <c r="B124" s="123" t="s">
        <v>34</v>
      </c>
      <c r="C124" s="124" t="s">
        <v>94</v>
      </c>
      <c r="D124" s="124" t="s">
        <v>54</v>
      </c>
      <c r="E124" s="124" t="s">
        <v>192</v>
      </c>
      <c r="F124" s="124" t="s">
        <v>125</v>
      </c>
      <c r="G124" s="125">
        <f>639.6</f>
        <v>639.6</v>
      </c>
      <c r="H124" s="125">
        <f>639.6</f>
        <v>639.6</v>
      </c>
      <c r="I124" s="125">
        <v>637.9</v>
      </c>
      <c r="J124" s="208">
        <f t="shared" si="26"/>
        <v>99.734208880550341</v>
      </c>
      <c r="K124" s="118">
        <f t="shared" si="39"/>
        <v>1377.2342088805503</v>
      </c>
    </row>
    <row r="125" spans="1:11" ht="30">
      <c r="A125" s="170">
        <v>97</v>
      </c>
      <c r="B125" s="121" t="s">
        <v>36</v>
      </c>
      <c r="C125" s="113" t="s">
        <v>94</v>
      </c>
      <c r="D125" s="113" t="s">
        <v>54</v>
      </c>
      <c r="E125" s="113" t="s">
        <v>192</v>
      </c>
      <c r="F125" s="113">
        <v>200</v>
      </c>
      <c r="G125" s="122">
        <f>G126</f>
        <v>518.20000000000005</v>
      </c>
      <c r="H125" s="122">
        <f>H126</f>
        <v>745.3</v>
      </c>
      <c r="I125" s="122">
        <f>I126</f>
        <v>731</v>
      </c>
      <c r="J125" s="206">
        <f t="shared" si="26"/>
        <v>98.081309539782652</v>
      </c>
      <c r="K125" s="118">
        <f t="shared" si="39"/>
        <v>1574.3813095397827</v>
      </c>
    </row>
    <row r="126" spans="1:11" ht="30">
      <c r="A126" s="170">
        <v>98</v>
      </c>
      <c r="B126" s="123" t="s">
        <v>37</v>
      </c>
      <c r="C126" s="124" t="s">
        <v>94</v>
      </c>
      <c r="D126" s="124" t="s">
        <v>54</v>
      </c>
      <c r="E126" s="124" t="s">
        <v>192</v>
      </c>
      <c r="F126" s="124" t="s">
        <v>163</v>
      </c>
      <c r="G126" s="125">
        <v>518.20000000000005</v>
      </c>
      <c r="H126" s="125">
        <v>745.3</v>
      </c>
      <c r="I126" s="125">
        <v>731</v>
      </c>
      <c r="J126" s="208">
        <f t="shared" si="26"/>
        <v>98.081309539782652</v>
      </c>
      <c r="K126" s="118">
        <f t="shared" si="39"/>
        <v>1574.3813095397827</v>
      </c>
    </row>
    <row r="127" spans="1:11">
      <c r="A127" s="170">
        <v>99</v>
      </c>
      <c r="B127" s="121" t="s">
        <v>83</v>
      </c>
      <c r="C127" s="113" t="s">
        <v>94</v>
      </c>
      <c r="D127" s="113" t="s">
        <v>54</v>
      </c>
      <c r="E127" s="113" t="s">
        <v>192</v>
      </c>
      <c r="F127" s="113" t="s">
        <v>139</v>
      </c>
      <c r="G127" s="122">
        <f>G128</f>
        <v>3</v>
      </c>
      <c r="H127" s="122">
        <f>H128</f>
        <v>11.7</v>
      </c>
      <c r="I127" s="122">
        <f>I128</f>
        <v>11.7</v>
      </c>
      <c r="J127" s="206">
        <f t="shared" si="26"/>
        <v>100</v>
      </c>
      <c r="K127" s="118">
        <f t="shared" si="39"/>
        <v>123.4</v>
      </c>
    </row>
    <row r="128" spans="1:11">
      <c r="A128" s="170">
        <v>100</v>
      </c>
      <c r="B128" s="123" t="s">
        <v>5</v>
      </c>
      <c r="C128" s="124" t="s">
        <v>94</v>
      </c>
      <c r="D128" s="124" t="s">
        <v>54</v>
      </c>
      <c r="E128" s="124" t="s">
        <v>192</v>
      </c>
      <c r="F128" s="124" t="s">
        <v>6</v>
      </c>
      <c r="G128" s="125">
        <v>3</v>
      </c>
      <c r="H128" s="125">
        <v>11.7</v>
      </c>
      <c r="I128" s="125">
        <v>11.7</v>
      </c>
      <c r="J128" s="208">
        <f t="shared" si="26"/>
        <v>100</v>
      </c>
      <c r="K128" s="118">
        <f t="shared" si="39"/>
        <v>123.4</v>
      </c>
    </row>
    <row r="129" spans="1:11" ht="15.75">
      <c r="A129" s="170">
        <v>101</v>
      </c>
      <c r="B129" s="119" t="str">
        <f>'пр 3 РП'!B26</f>
        <v xml:space="preserve">Культура, кинематография </v>
      </c>
      <c r="C129" s="115" t="s">
        <v>94</v>
      </c>
      <c r="D129" s="115" t="s">
        <v>55</v>
      </c>
      <c r="E129" s="115"/>
      <c r="F129" s="115"/>
      <c r="G129" s="120">
        <f t="shared" ref="G129:I131" si="43">G130</f>
        <v>3112.5</v>
      </c>
      <c r="H129" s="120">
        <f t="shared" si="43"/>
        <v>3598.9</v>
      </c>
      <c r="I129" s="120">
        <f t="shared" si="43"/>
        <v>3598.9</v>
      </c>
      <c r="J129" s="206">
        <f t="shared" si="26"/>
        <v>100</v>
      </c>
      <c r="K129" s="118">
        <f t="shared" si="39"/>
        <v>7297.8</v>
      </c>
    </row>
    <row r="130" spans="1:11">
      <c r="A130" s="170">
        <v>102</v>
      </c>
      <c r="B130" s="121" t="str">
        <f>'пр 3 РП'!B27</f>
        <v>Культура</v>
      </c>
      <c r="C130" s="113" t="s">
        <v>94</v>
      </c>
      <c r="D130" s="113" t="s">
        <v>56</v>
      </c>
      <c r="E130" s="113"/>
      <c r="F130" s="113"/>
      <c r="G130" s="122">
        <f t="shared" si="43"/>
        <v>3112.5</v>
      </c>
      <c r="H130" s="122">
        <f t="shared" si="43"/>
        <v>3598.9</v>
      </c>
      <c r="I130" s="122">
        <f t="shared" si="43"/>
        <v>3598.9</v>
      </c>
      <c r="J130" s="206">
        <f t="shared" si="26"/>
        <v>100</v>
      </c>
      <c r="K130" s="118">
        <f t="shared" si="39"/>
        <v>7297.8</v>
      </c>
    </row>
    <row r="131" spans="1:11">
      <c r="A131" s="170">
        <v>103</v>
      </c>
      <c r="B131" s="121" t="s">
        <v>78</v>
      </c>
      <c r="C131" s="113" t="s">
        <v>94</v>
      </c>
      <c r="D131" s="113" t="s">
        <v>56</v>
      </c>
      <c r="E131" s="113" t="s">
        <v>193</v>
      </c>
      <c r="F131" s="113"/>
      <c r="G131" s="122">
        <f t="shared" si="43"/>
        <v>3112.5</v>
      </c>
      <c r="H131" s="122">
        <f t="shared" si="43"/>
        <v>3598.9</v>
      </c>
      <c r="I131" s="122">
        <f t="shared" si="43"/>
        <v>3598.9</v>
      </c>
      <c r="J131" s="206">
        <f t="shared" si="26"/>
        <v>100</v>
      </c>
      <c r="K131" s="118">
        <f t="shared" si="39"/>
        <v>7297.8</v>
      </c>
    </row>
    <row r="132" spans="1:11" ht="30">
      <c r="A132" s="170">
        <v>104</v>
      </c>
      <c r="B132" s="121" t="s">
        <v>92</v>
      </c>
      <c r="C132" s="113" t="s">
        <v>94</v>
      </c>
      <c r="D132" s="113" t="s">
        <v>56</v>
      </c>
      <c r="E132" s="113" t="s">
        <v>194</v>
      </c>
      <c r="F132" s="113"/>
      <c r="G132" s="122">
        <f>G133+G136+G139</f>
        <v>3112.5</v>
      </c>
      <c r="H132" s="122">
        <f t="shared" ref="H132:I132" si="44">H133+H136+H139</f>
        <v>3598.9</v>
      </c>
      <c r="I132" s="122">
        <f t="shared" si="44"/>
        <v>3598.9</v>
      </c>
      <c r="J132" s="206">
        <f t="shared" si="26"/>
        <v>100</v>
      </c>
      <c r="K132" s="118">
        <f t="shared" si="39"/>
        <v>7297.8</v>
      </c>
    </row>
    <row r="133" spans="1:11" ht="45">
      <c r="A133" s="170">
        <v>105</v>
      </c>
      <c r="B133" s="121" t="s">
        <v>304</v>
      </c>
      <c r="C133" s="113" t="s">
        <v>94</v>
      </c>
      <c r="D133" s="113" t="s">
        <v>56</v>
      </c>
      <c r="E133" s="113" t="s">
        <v>305</v>
      </c>
      <c r="F133" s="113"/>
      <c r="G133" s="122">
        <f t="shared" ref="G133:I134" si="45">G134</f>
        <v>0</v>
      </c>
      <c r="H133" s="122">
        <f t="shared" si="45"/>
        <v>254.4</v>
      </c>
      <c r="I133" s="122">
        <f t="shared" si="45"/>
        <v>254.4</v>
      </c>
      <c r="J133" s="206">
        <f t="shared" si="26"/>
        <v>100</v>
      </c>
      <c r="K133" s="118">
        <f t="shared" si="39"/>
        <v>608.79999999999995</v>
      </c>
    </row>
    <row r="134" spans="1:11">
      <c r="A134" s="170">
        <v>106</v>
      </c>
      <c r="B134" s="121" t="s">
        <v>59</v>
      </c>
      <c r="C134" s="113" t="s">
        <v>94</v>
      </c>
      <c r="D134" s="113" t="s">
        <v>56</v>
      </c>
      <c r="E134" s="113" t="s">
        <v>305</v>
      </c>
      <c r="F134" s="113">
        <v>500</v>
      </c>
      <c r="G134" s="122">
        <f t="shared" si="45"/>
        <v>0</v>
      </c>
      <c r="H134" s="122">
        <f t="shared" si="45"/>
        <v>254.4</v>
      </c>
      <c r="I134" s="122">
        <f t="shared" si="45"/>
        <v>254.4</v>
      </c>
      <c r="J134" s="206">
        <f t="shared" si="26"/>
        <v>100</v>
      </c>
      <c r="K134" s="118">
        <f t="shared" si="39"/>
        <v>608.79999999999995</v>
      </c>
    </row>
    <row r="135" spans="1:11">
      <c r="A135" s="170">
        <v>107</v>
      </c>
      <c r="B135" s="123" t="s">
        <v>40</v>
      </c>
      <c r="C135" s="124" t="s">
        <v>94</v>
      </c>
      <c r="D135" s="124" t="s">
        <v>56</v>
      </c>
      <c r="E135" s="124" t="s">
        <v>306</v>
      </c>
      <c r="F135" s="124" t="s">
        <v>74</v>
      </c>
      <c r="G135" s="125"/>
      <c r="H135" s="125">
        <v>254.4</v>
      </c>
      <c r="I135" s="125">
        <v>254.4</v>
      </c>
      <c r="J135" s="208">
        <f t="shared" si="26"/>
        <v>100</v>
      </c>
      <c r="K135" s="118">
        <f t="shared" si="39"/>
        <v>608.79999999999995</v>
      </c>
    </row>
    <row r="136" spans="1:11" ht="60">
      <c r="A136" s="170">
        <v>108</v>
      </c>
      <c r="B136" s="121" t="s">
        <v>232</v>
      </c>
      <c r="C136" s="113" t="s">
        <v>94</v>
      </c>
      <c r="D136" s="113" t="s">
        <v>56</v>
      </c>
      <c r="E136" s="113" t="s">
        <v>195</v>
      </c>
      <c r="F136" s="113"/>
      <c r="G136" s="122">
        <f t="shared" ref="G136:I137" si="46">G137</f>
        <v>3062.5</v>
      </c>
      <c r="H136" s="122">
        <f t="shared" si="46"/>
        <v>3062.5</v>
      </c>
      <c r="I136" s="122">
        <f t="shared" si="46"/>
        <v>3062.5</v>
      </c>
      <c r="J136" s="206">
        <f t="shared" si="26"/>
        <v>100</v>
      </c>
      <c r="K136" s="118">
        <f t="shared" si="39"/>
        <v>6225</v>
      </c>
    </row>
    <row r="137" spans="1:11">
      <c r="A137" s="170">
        <v>109</v>
      </c>
      <c r="B137" s="121" t="s">
        <v>59</v>
      </c>
      <c r="C137" s="113" t="s">
        <v>94</v>
      </c>
      <c r="D137" s="113" t="s">
        <v>56</v>
      </c>
      <c r="E137" s="113" t="s">
        <v>195</v>
      </c>
      <c r="F137" s="113">
        <v>500</v>
      </c>
      <c r="G137" s="122">
        <f t="shared" si="46"/>
        <v>3062.5</v>
      </c>
      <c r="H137" s="122">
        <f t="shared" si="46"/>
        <v>3062.5</v>
      </c>
      <c r="I137" s="122">
        <f t="shared" si="46"/>
        <v>3062.5</v>
      </c>
      <c r="J137" s="206">
        <f t="shared" si="26"/>
        <v>100</v>
      </c>
      <c r="K137" s="118">
        <f t="shared" si="39"/>
        <v>6225</v>
      </c>
    </row>
    <row r="138" spans="1:11">
      <c r="A138" s="170">
        <v>110</v>
      </c>
      <c r="B138" s="123" t="s">
        <v>40</v>
      </c>
      <c r="C138" s="124" t="s">
        <v>94</v>
      </c>
      <c r="D138" s="124" t="s">
        <v>56</v>
      </c>
      <c r="E138" s="124" t="s">
        <v>195</v>
      </c>
      <c r="F138" s="124" t="s">
        <v>74</v>
      </c>
      <c r="G138" s="125">
        <v>3062.5</v>
      </c>
      <c r="H138" s="125">
        <v>3062.5</v>
      </c>
      <c r="I138" s="125">
        <v>3062.5</v>
      </c>
      <c r="J138" s="208">
        <f t="shared" ref="J138:J147" si="47">I138/H138*100</f>
        <v>100</v>
      </c>
      <c r="K138" s="118">
        <f t="shared" si="39"/>
        <v>6225</v>
      </c>
    </row>
    <row r="139" spans="1:11" ht="120">
      <c r="A139" s="170">
        <v>111</v>
      </c>
      <c r="B139" s="121" t="s">
        <v>296</v>
      </c>
      <c r="C139" s="113" t="s">
        <v>94</v>
      </c>
      <c r="D139" s="113" t="s">
        <v>56</v>
      </c>
      <c r="E139" s="113" t="s">
        <v>297</v>
      </c>
      <c r="F139" s="113"/>
      <c r="G139" s="122">
        <f t="shared" ref="G139:I140" si="48">G140</f>
        <v>50</v>
      </c>
      <c r="H139" s="122">
        <f t="shared" si="48"/>
        <v>282</v>
      </c>
      <c r="I139" s="122">
        <f t="shared" si="48"/>
        <v>282</v>
      </c>
      <c r="J139" s="206">
        <f t="shared" si="47"/>
        <v>100</v>
      </c>
      <c r="K139" s="118"/>
    </row>
    <row r="140" spans="1:11">
      <c r="A140" s="170">
        <v>112</v>
      </c>
      <c r="B140" s="121" t="s">
        <v>59</v>
      </c>
      <c r="C140" s="113" t="s">
        <v>94</v>
      </c>
      <c r="D140" s="113" t="s">
        <v>56</v>
      </c>
      <c r="E140" s="113" t="s">
        <v>297</v>
      </c>
      <c r="F140" s="113" t="s">
        <v>86</v>
      </c>
      <c r="G140" s="122">
        <f t="shared" si="48"/>
        <v>50</v>
      </c>
      <c r="H140" s="122">
        <f t="shared" si="48"/>
        <v>282</v>
      </c>
      <c r="I140" s="122">
        <f t="shared" si="48"/>
        <v>282</v>
      </c>
      <c r="J140" s="206">
        <f t="shared" si="47"/>
        <v>100</v>
      </c>
      <c r="K140" s="118"/>
    </row>
    <row r="141" spans="1:11">
      <c r="A141" s="170">
        <v>113</v>
      </c>
      <c r="B141" s="123" t="s">
        <v>40</v>
      </c>
      <c r="C141" s="124" t="s">
        <v>94</v>
      </c>
      <c r="D141" s="124" t="s">
        <v>56</v>
      </c>
      <c r="E141" s="124" t="s">
        <v>297</v>
      </c>
      <c r="F141" s="124" t="s">
        <v>163</v>
      </c>
      <c r="G141" s="125">
        <v>50</v>
      </c>
      <c r="H141" s="125">
        <v>282</v>
      </c>
      <c r="I141" s="125">
        <v>282</v>
      </c>
      <c r="J141" s="208">
        <f t="shared" si="47"/>
        <v>100</v>
      </c>
      <c r="K141" s="118"/>
    </row>
    <row r="142" spans="1:11" ht="15.75">
      <c r="A142" s="170">
        <v>106</v>
      </c>
      <c r="B142" s="128" t="s">
        <v>209</v>
      </c>
      <c r="C142" s="129" t="s">
        <v>94</v>
      </c>
      <c r="D142" s="129" t="s">
        <v>207</v>
      </c>
      <c r="E142" s="129"/>
      <c r="F142" s="129"/>
      <c r="G142" s="130">
        <f>G143</f>
        <v>0</v>
      </c>
      <c r="H142" s="130">
        <f>H143</f>
        <v>9.8000000000000007</v>
      </c>
      <c r="I142" s="130">
        <f>I143</f>
        <v>9.8000000000000007</v>
      </c>
      <c r="J142" s="206">
        <f t="shared" si="47"/>
        <v>100</v>
      </c>
      <c r="K142" s="118">
        <f t="shared" si="39"/>
        <v>119.6</v>
      </c>
    </row>
    <row r="143" spans="1:11" ht="15.75">
      <c r="A143" s="170">
        <v>107</v>
      </c>
      <c r="B143" s="119" t="s">
        <v>208</v>
      </c>
      <c r="C143" s="129" t="s">
        <v>94</v>
      </c>
      <c r="D143" s="129" t="s">
        <v>61</v>
      </c>
      <c r="E143" s="129"/>
      <c r="F143" s="129"/>
      <c r="G143" s="130">
        <f>G144</f>
        <v>0</v>
      </c>
      <c r="H143" s="130">
        <f t="shared" ref="H143:I143" si="49">H144</f>
        <v>9.8000000000000007</v>
      </c>
      <c r="I143" s="130">
        <f t="shared" si="49"/>
        <v>9.8000000000000007</v>
      </c>
      <c r="J143" s="206">
        <f t="shared" si="47"/>
        <v>100</v>
      </c>
      <c r="K143" s="118">
        <f t="shared" si="39"/>
        <v>119.6</v>
      </c>
    </row>
    <row r="144" spans="1:11" ht="93" customHeight="1">
      <c r="A144" s="170">
        <v>114</v>
      </c>
      <c r="B144" s="121" t="s">
        <v>290</v>
      </c>
      <c r="C144" s="131" t="s">
        <v>94</v>
      </c>
      <c r="D144" s="131" t="s">
        <v>61</v>
      </c>
      <c r="E144" s="131" t="s">
        <v>353</v>
      </c>
      <c r="F144" s="131"/>
      <c r="G144" s="132">
        <f t="shared" ref="G144:I145" si="50">G145</f>
        <v>0</v>
      </c>
      <c r="H144" s="132">
        <f t="shared" si="50"/>
        <v>9.8000000000000007</v>
      </c>
      <c r="I144" s="132">
        <f t="shared" si="50"/>
        <v>9.8000000000000007</v>
      </c>
      <c r="J144" s="206">
        <f t="shared" si="47"/>
        <v>100</v>
      </c>
      <c r="K144" s="118">
        <f t="shared" si="39"/>
        <v>119.6</v>
      </c>
    </row>
    <row r="145" spans="1:11" ht="30">
      <c r="A145" s="170">
        <v>115</v>
      </c>
      <c r="B145" s="133" t="s">
        <v>36</v>
      </c>
      <c r="C145" s="131" t="s">
        <v>94</v>
      </c>
      <c r="D145" s="131" t="s">
        <v>61</v>
      </c>
      <c r="E145" s="131" t="s">
        <v>353</v>
      </c>
      <c r="F145" s="131" t="s">
        <v>86</v>
      </c>
      <c r="G145" s="132">
        <f t="shared" si="50"/>
        <v>0</v>
      </c>
      <c r="H145" s="132">
        <f t="shared" si="50"/>
        <v>9.8000000000000007</v>
      </c>
      <c r="I145" s="132">
        <f t="shared" si="50"/>
        <v>9.8000000000000007</v>
      </c>
      <c r="J145" s="206">
        <f t="shared" si="47"/>
        <v>100</v>
      </c>
      <c r="K145" s="118">
        <f t="shared" si="39"/>
        <v>119.6</v>
      </c>
    </row>
    <row r="146" spans="1:11" ht="30">
      <c r="A146" s="170">
        <v>116</v>
      </c>
      <c r="B146" s="134" t="s">
        <v>210</v>
      </c>
      <c r="C146" s="135" t="s">
        <v>94</v>
      </c>
      <c r="D146" s="135" t="s">
        <v>61</v>
      </c>
      <c r="E146" s="135" t="s">
        <v>353</v>
      </c>
      <c r="F146" s="135" t="s">
        <v>163</v>
      </c>
      <c r="G146" s="136"/>
      <c r="H146" s="136">
        <v>9.8000000000000007</v>
      </c>
      <c r="I146" s="136">
        <v>9.8000000000000007</v>
      </c>
      <c r="J146" s="208">
        <f t="shared" si="47"/>
        <v>100</v>
      </c>
      <c r="K146" s="118">
        <f t="shared" si="39"/>
        <v>119.6</v>
      </c>
    </row>
    <row r="147" spans="1:11" ht="15.75">
      <c r="A147" s="170"/>
      <c r="B147" s="119" t="s">
        <v>60</v>
      </c>
      <c r="C147" s="115"/>
      <c r="D147" s="115"/>
      <c r="E147" s="115"/>
      <c r="F147" s="115"/>
      <c r="G147" s="120">
        <f>G10+G56+G65+G86+G97+G129+G142</f>
        <v>8489.4000000000015</v>
      </c>
      <c r="H147" s="120">
        <f>H10+H56+H65+H86+H97+H129+H142</f>
        <v>9607</v>
      </c>
      <c r="I147" s="120">
        <f>I10+I56+I65+I86+I97+I129+I142</f>
        <v>9322.7000000000007</v>
      </c>
      <c r="J147" s="206">
        <f t="shared" si="47"/>
        <v>97.040699489955244</v>
      </c>
      <c r="K147" s="118">
        <f t="shared" si="39"/>
        <v>19026.740699489957</v>
      </c>
    </row>
  </sheetData>
  <autoFilter ref="A8:L147"/>
  <mergeCells count="3">
    <mergeCell ref="A4:J4"/>
    <mergeCell ref="A2:J2"/>
    <mergeCell ref="G6:J6"/>
  </mergeCells>
  <phoneticPr fontId="8" type="noConversion"/>
  <pageMargins left="0.78740157480314965" right="0.39370078740157483" top="0.39370078740157483" bottom="0.39370078740157483" header="0.51181102362204722" footer="0.51181102362204722"/>
  <pageSetup paperSize="9" scale="55" orientation="portrait" r:id="rId1"/>
  <headerFooter alignWithMargins="0"/>
  <rowBreaks count="2" manualBreakCount="2">
    <brk id="64" max="10" man="1"/>
    <brk id="9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12"/>
  <dimension ref="A2:J176"/>
  <sheetViews>
    <sheetView zoomScaleNormal="100" workbookViewId="0">
      <pane ySplit="7" topLeftCell="A8" activePane="bottomLeft" state="frozen"/>
      <selection pane="bottomLeft" activeCell="A2" sqref="A2:I2"/>
    </sheetView>
  </sheetViews>
  <sheetFormatPr defaultRowHeight="12.75"/>
  <cols>
    <col min="1" max="1" width="4.140625" style="15" customWidth="1"/>
    <col min="2" max="2" width="55.7109375" style="146" customWidth="1"/>
    <col min="3" max="3" width="15" style="15" customWidth="1"/>
    <col min="4" max="4" width="6.42578125" style="15" customWidth="1"/>
    <col min="5" max="9" width="10.7109375" style="15" customWidth="1"/>
    <col min="10" max="10" width="9.140625" style="15" hidden="1" customWidth="1"/>
    <col min="11" max="16384" width="9.140625" style="15"/>
  </cols>
  <sheetData>
    <row r="2" spans="1:10" ht="42" customHeight="1">
      <c r="A2" s="214" t="s">
        <v>358</v>
      </c>
      <c r="B2" s="214"/>
      <c r="C2" s="214"/>
      <c r="D2" s="214"/>
      <c r="E2" s="214"/>
      <c r="F2" s="214"/>
      <c r="G2" s="214"/>
      <c r="H2" s="214"/>
      <c r="I2" s="214"/>
    </row>
    <row r="3" spans="1:10" ht="12" customHeight="1">
      <c r="A3" s="177"/>
      <c r="B3" s="177"/>
      <c r="C3" s="177"/>
      <c r="D3" s="177"/>
      <c r="E3" s="177"/>
      <c r="F3" s="177"/>
      <c r="G3" s="146"/>
      <c r="H3" s="146"/>
      <c r="I3" s="146"/>
    </row>
    <row r="4" spans="1:10" ht="44.25" customHeight="1">
      <c r="A4" s="215" t="s">
        <v>350</v>
      </c>
      <c r="B4" s="215"/>
      <c r="C4" s="215"/>
      <c r="D4" s="215"/>
      <c r="E4" s="215"/>
      <c r="F4" s="215"/>
      <c r="G4" s="215"/>
      <c r="H4" s="215"/>
      <c r="I4" s="215"/>
    </row>
    <row r="5" spans="1:10" ht="12" customHeight="1">
      <c r="A5" s="178"/>
      <c r="B5" s="178"/>
      <c r="C5" s="178"/>
      <c r="D5" s="178"/>
      <c r="E5" s="178"/>
      <c r="F5" s="178"/>
      <c r="G5" s="178"/>
      <c r="H5" s="178"/>
      <c r="I5" s="178"/>
    </row>
    <row r="6" spans="1:10" ht="12" customHeight="1">
      <c r="A6" s="193"/>
      <c r="B6" s="193"/>
      <c r="C6" s="193"/>
      <c r="D6" s="193"/>
      <c r="E6" s="193"/>
      <c r="F6" s="227" t="s">
        <v>341</v>
      </c>
      <c r="G6" s="227"/>
      <c r="H6" s="227"/>
      <c r="I6" s="227"/>
    </row>
    <row r="7" spans="1:10" ht="38.25">
      <c r="A7" s="139" t="s">
        <v>116</v>
      </c>
      <c r="B7" s="139" t="s">
        <v>119</v>
      </c>
      <c r="C7" s="139" t="s">
        <v>28</v>
      </c>
      <c r="D7" s="139" t="s">
        <v>29</v>
      </c>
      <c r="E7" s="139" t="s">
        <v>57</v>
      </c>
      <c r="F7" s="175" t="s">
        <v>343</v>
      </c>
      <c r="G7" s="93" t="s">
        <v>344</v>
      </c>
      <c r="H7" s="93" t="s">
        <v>345</v>
      </c>
      <c r="I7" s="93" t="s">
        <v>342</v>
      </c>
    </row>
    <row r="8" spans="1:10">
      <c r="A8" s="19"/>
      <c r="B8" s="148">
        <v>1</v>
      </c>
      <c r="C8" s="19">
        <v>2</v>
      </c>
      <c r="D8" s="19">
        <v>3</v>
      </c>
      <c r="E8" s="19">
        <v>4</v>
      </c>
      <c r="F8" s="19"/>
      <c r="G8" s="19">
        <v>5</v>
      </c>
      <c r="H8" s="19">
        <v>6</v>
      </c>
      <c r="I8" s="19">
        <v>7</v>
      </c>
    </row>
    <row r="9" spans="1:10" ht="15" customHeight="1">
      <c r="A9" s="29">
        <v>1</v>
      </c>
      <c r="B9" s="36" t="s">
        <v>78</v>
      </c>
      <c r="C9" s="54" t="s">
        <v>193</v>
      </c>
      <c r="D9" s="58"/>
      <c r="E9" s="58"/>
      <c r="F9" s="55">
        <f>F10</f>
        <v>3112.5</v>
      </c>
      <c r="G9" s="55">
        <f>G10</f>
        <v>3598.9</v>
      </c>
      <c r="H9" s="55">
        <f t="shared" ref="H9" si="0">H10</f>
        <v>3598.9</v>
      </c>
      <c r="I9" s="55">
        <f>H9/G9*100</f>
        <v>100</v>
      </c>
      <c r="J9" s="84"/>
    </row>
    <row r="10" spans="1:10" ht="27" customHeight="1">
      <c r="A10" s="29">
        <v>2</v>
      </c>
      <c r="B10" s="137" t="s">
        <v>84</v>
      </c>
      <c r="C10" s="56" t="s">
        <v>194</v>
      </c>
      <c r="D10" s="19"/>
      <c r="E10" s="19"/>
      <c r="F10" s="14">
        <f>F11+F16+F21</f>
        <v>3112.5</v>
      </c>
      <c r="G10" s="14">
        <f>G11+G16+G21</f>
        <v>3598.9</v>
      </c>
      <c r="H10" s="14">
        <f t="shared" ref="H10" si="1">H11+H16+H21</f>
        <v>3598.9</v>
      </c>
      <c r="I10" s="55">
        <f t="shared" ref="I10:I73" si="2">H10/G10*100</f>
        <v>100</v>
      </c>
    </row>
    <row r="11" spans="1:10" s="146" customFormat="1" ht="39" customHeight="1">
      <c r="A11" s="145">
        <v>3</v>
      </c>
      <c r="B11" s="137" t="s">
        <v>304</v>
      </c>
      <c r="C11" s="140" t="s">
        <v>305</v>
      </c>
      <c r="D11" s="147"/>
      <c r="E11" s="140" t="s">
        <v>56</v>
      </c>
      <c r="F11" s="143">
        <f t="shared" ref="F11:H12" si="3">F12</f>
        <v>0</v>
      </c>
      <c r="G11" s="143">
        <f t="shared" si="3"/>
        <v>254.4</v>
      </c>
      <c r="H11" s="143">
        <f t="shared" si="3"/>
        <v>254.4</v>
      </c>
      <c r="I11" s="55">
        <f t="shared" si="2"/>
        <v>100</v>
      </c>
    </row>
    <row r="12" spans="1:10" s="146" customFormat="1" ht="15" customHeight="1">
      <c r="A12" s="145">
        <v>4</v>
      </c>
      <c r="B12" s="137" t="s">
        <v>59</v>
      </c>
      <c r="C12" s="140" t="s">
        <v>305</v>
      </c>
      <c r="D12" s="140">
        <v>500</v>
      </c>
      <c r="E12" s="140" t="s">
        <v>56</v>
      </c>
      <c r="F12" s="148">
        <f>F13</f>
        <v>0</v>
      </c>
      <c r="G12" s="148">
        <f>G13</f>
        <v>254.4</v>
      </c>
      <c r="H12" s="143">
        <f t="shared" si="3"/>
        <v>254.4</v>
      </c>
      <c r="I12" s="55">
        <f t="shared" si="2"/>
        <v>100</v>
      </c>
    </row>
    <row r="13" spans="1:10" s="146" customFormat="1" ht="15" customHeight="1">
      <c r="A13" s="145">
        <v>5</v>
      </c>
      <c r="B13" s="141" t="s">
        <v>40</v>
      </c>
      <c r="C13" s="142" t="s">
        <v>306</v>
      </c>
      <c r="D13" s="142" t="s">
        <v>74</v>
      </c>
      <c r="E13" s="142" t="s">
        <v>56</v>
      </c>
      <c r="F13" s="149"/>
      <c r="G13" s="149">
        <f>'пр 4 вед '!H135</f>
        <v>254.4</v>
      </c>
      <c r="H13" s="144">
        <f>'пр 4 вед '!I135</f>
        <v>254.4</v>
      </c>
      <c r="I13" s="55">
        <f t="shared" si="2"/>
        <v>100</v>
      </c>
    </row>
    <row r="14" spans="1:10" ht="15" customHeight="1">
      <c r="A14" s="29">
        <v>6</v>
      </c>
      <c r="B14" s="36" t="s">
        <v>85</v>
      </c>
      <c r="C14" s="140" t="s">
        <v>305</v>
      </c>
      <c r="D14" s="54"/>
      <c r="E14" s="54" t="s">
        <v>55</v>
      </c>
      <c r="F14" s="55">
        <f>F15</f>
        <v>0</v>
      </c>
      <c r="G14" s="55">
        <f>G15</f>
        <v>254.4</v>
      </c>
      <c r="H14" s="55">
        <f>H15</f>
        <v>254.4</v>
      </c>
      <c r="I14" s="55">
        <f t="shared" si="2"/>
        <v>100</v>
      </c>
    </row>
    <row r="15" spans="1:10" ht="15" customHeight="1">
      <c r="A15" s="29">
        <v>7</v>
      </c>
      <c r="B15" s="36" t="s">
        <v>25</v>
      </c>
      <c r="C15" s="140" t="s">
        <v>305</v>
      </c>
      <c r="D15" s="54"/>
      <c r="E15" s="54" t="s">
        <v>56</v>
      </c>
      <c r="F15" s="55">
        <f>F11</f>
        <v>0</v>
      </c>
      <c r="G15" s="55">
        <f>G11</f>
        <v>254.4</v>
      </c>
      <c r="H15" s="55">
        <f>H11</f>
        <v>254.4</v>
      </c>
      <c r="I15" s="55">
        <f t="shared" si="2"/>
        <v>100</v>
      </c>
    </row>
    <row r="16" spans="1:10" ht="54" customHeight="1">
      <c r="A16" s="29">
        <v>8</v>
      </c>
      <c r="B16" s="137" t="s">
        <v>214</v>
      </c>
      <c r="C16" s="56" t="s">
        <v>195</v>
      </c>
      <c r="D16" s="19"/>
      <c r="E16" s="19"/>
      <c r="F16" s="14">
        <f t="shared" ref="F16:H22" si="4">F17</f>
        <v>3062.5</v>
      </c>
      <c r="G16" s="14">
        <f t="shared" si="4"/>
        <v>3062.5</v>
      </c>
      <c r="H16" s="14">
        <f t="shared" si="4"/>
        <v>3062.5</v>
      </c>
      <c r="I16" s="55">
        <f t="shared" si="2"/>
        <v>100</v>
      </c>
    </row>
    <row r="17" spans="1:10" ht="15" customHeight="1">
      <c r="A17" s="29">
        <v>9</v>
      </c>
      <c r="B17" s="137" t="s">
        <v>59</v>
      </c>
      <c r="C17" s="56" t="s">
        <v>195</v>
      </c>
      <c r="D17" s="56" t="s">
        <v>102</v>
      </c>
      <c r="E17" s="56"/>
      <c r="F17" s="14">
        <f t="shared" si="4"/>
        <v>3062.5</v>
      </c>
      <c r="G17" s="14">
        <f t="shared" si="4"/>
        <v>3062.5</v>
      </c>
      <c r="H17" s="14">
        <f t="shared" si="4"/>
        <v>3062.5</v>
      </c>
      <c r="I17" s="55">
        <f t="shared" si="2"/>
        <v>100</v>
      </c>
    </row>
    <row r="18" spans="1:10" ht="14.25" customHeight="1">
      <c r="A18" s="29">
        <v>10</v>
      </c>
      <c r="B18" s="159" t="s">
        <v>40</v>
      </c>
      <c r="C18" s="76" t="s">
        <v>195</v>
      </c>
      <c r="D18" s="76" t="s">
        <v>74</v>
      </c>
      <c r="E18" s="76"/>
      <c r="F18" s="77">
        <v>3062.5</v>
      </c>
      <c r="G18" s="77">
        <f>3062.5</f>
        <v>3062.5</v>
      </c>
      <c r="H18" s="77">
        <v>3062.5</v>
      </c>
      <c r="I18" s="55">
        <f t="shared" si="2"/>
        <v>100</v>
      </c>
      <c r="J18" s="84">
        <f>SUM(G18:I18)</f>
        <v>6225</v>
      </c>
    </row>
    <row r="19" spans="1:10" ht="14.25" customHeight="1">
      <c r="A19" s="29">
        <v>11</v>
      </c>
      <c r="B19" s="36" t="s">
        <v>85</v>
      </c>
      <c r="C19" s="56" t="s">
        <v>195</v>
      </c>
      <c r="D19" s="54"/>
      <c r="E19" s="54" t="s">
        <v>55</v>
      </c>
      <c r="F19" s="55">
        <f>F20</f>
        <v>3062.5</v>
      </c>
      <c r="G19" s="55">
        <f>G20</f>
        <v>3062.5</v>
      </c>
      <c r="H19" s="55">
        <f>H20</f>
        <v>3062.5</v>
      </c>
      <c r="I19" s="55">
        <f t="shared" si="2"/>
        <v>100</v>
      </c>
      <c r="J19" s="84"/>
    </row>
    <row r="20" spans="1:10" ht="14.25" customHeight="1">
      <c r="A20" s="29">
        <v>12</v>
      </c>
      <c r="B20" s="36" t="s">
        <v>25</v>
      </c>
      <c r="C20" s="56" t="s">
        <v>195</v>
      </c>
      <c r="D20" s="54"/>
      <c r="E20" s="54" t="s">
        <v>56</v>
      </c>
      <c r="F20" s="55">
        <f>F16</f>
        <v>3062.5</v>
      </c>
      <c r="G20" s="55">
        <f>G16</f>
        <v>3062.5</v>
      </c>
      <c r="H20" s="55">
        <f>H16</f>
        <v>3062.5</v>
      </c>
      <c r="I20" s="55">
        <f t="shared" si="2"/>
        <v>100</v>
      </c>
      <c r="J20" s="84"/>
    </row>
    <row r="21" spans="1:10" ht="106.5" customHeight="1">
      <c r="A21" s="29">
        <v>13</v>
      </c>
      <c r="B21" s="137" t="s">
        <v>296</v>
      </c>
      <c r="C21" s="56" t="s">
        <v>297</v>
      </c>
      <c r="D21" s="19"/>
      <c r="E21" s="19"/>
      <c r="F21" s="14">
        <f t="shared" si="4"/>
        <v>50</v>
      </c>
      <c r="G21" s="14">
        <f t="shared" si="4"/>
        <v>282</v>
      </c>
      <c r="H21" s="14">
        <f t="shared" si="4"/>
        <v>282</v>
      </c>
      <c r="I21" s="55">
        <f t="shared" si="2"/>
        <v>100</v>
      </c>
      <c r="J21" s="84"/>
    </row>
    <row r="22" spans="1:10" ht="14.25" customHeight="1">
      <c r="A22" s="29">
        <v>14</v>
      </c>
      <c r="B22" s="137" t="s">
        <v>59</v>
      </c>
      <c r="C22" s="56" t="s">
        <v>297</v>
      </c>
      <c r="D22" s="56" t="s">
        <v>86</v>
      </c>
      <c r="E22" s="56"/>
      <c r="F22" s="14">
        <f t="shared" si="4"/>
        <v>50</v>
      </c>
      <c r="G22" s="14">
        <f t="shared" si="4"/>
        <v>282</v>
      </c>
      <c r="H22" s="14">
        <f t="shared" si="4"/>
        <v>282</v>
      </c>
      <c r="I22" s="55">
        <f t="shared" si="2"/>
        <v>100</v>
      </c>
      <c r="J22" s="84"/>
    </row>
    <row r="23" spans="1:10" ht="14.25" customHeight="1">
      <c r="A23" s="29">
        <v>15</v>
      </c>
      <c r="B23" s="141" t="s">
        <v>40</v>
      </c>
      <c r="C23" s="76" t="s">
        <v>297</v>
      </c>
      <c r="D23" s="76" t="s">
        <v>163</v>
      </c>
      <c r="E23" s="76"/>
      <c r="F23" s="77">
        <v>50</v>
      </c>
      <c r="G23" s="77">
        <v>282</v>
      </c>
      <c r="H23" s="77">
        <v>282</v>
      </c>
      <c r="I23" s="55">
        <f t="shared" si="2"/>
        <v>100</v>
      </c>
      <c r="J23" s="84"/>
    </row>
    <row r="24" spans="1:10" ht="15" customHeight="1">
      <c r="A24" s="29">
        <v>16</v>
      </c>
      <c r="B24" s="36" t="s">
        <v>85</v>
      </c>
      <c r="C24" s="56" t="s">
        <v>297</v>
      </c>
      <c r="D24" s="54"/>
      <c r="E24" s="54" t="s">
        <v>55</v>
      </c>
      <c r="F24" s="55">
        <f>F25</f>
        <v>50</v>
      </c>
      <c r="G24" s="55">
        <f>G25</f>
        <v>3598.9</v>
      </c>
      <c r="H24" s="55">
        <f t="shared" ref="H24" si="5">H25</f>
        <v>3598.9</v>
      </c>
      <c r="I24" s="55">
        <f t="shared" si="2"/>
        <v>100</v>
      </c>
    </row>
    <row r="25" spans="1:10" ht="15" customHeight="1">
      <c r="A25" s="29">
        <v>17</v>
      </c>
      <c r="B25" s="36" t="s">
        <v>25</v>
      </c>
      <c r="C25" s="56" t="s">
        <v>297</v>
      </c>
      <c r="D25" s="54"/>
      <c r="E25" s="54" t="s">
        <v>56</v>
      </c>
      <c r="F25" s="55">
        <f>F21</f>
        <v>50</v>
      </c>
      <c r="G25" s="55">
        <f>G11+G16+G21</f>
        <v>3598.9</v>
      </c>
      <c r="H25" s="55">
        <f t="shared" ref="H25" si="6">H11+H16+H21</f>
        <v>3598.9</v>
      </c>
      <c r="I25" s="55">
        <f t="shared" si="2"/>
        <v>100</v>
      </c>
    </row>
    <row r="26" spans="1:10" ht="38.25">
      <c r="A26" s="29">
        <v>18</v>
      </c>
      <c r="B26" s="36" t="s">
        <v>69</v>
      </c>
      <c r="C26" s="54" t="s">
        <v>185</v>
      </c>
      <c r="D26" s="54"/>
      <c r="E26" s="54"/>
      <c r="F26" s="55">
        <f>F27+F74</f>
        <v>1797.3000000000002</v>
      </c>
      <c r="G26" s="55">
        <f>G27+G74</f>
        <v>2191.4</v>
      </c>
      <c r="H26" s="55">
        <f>H27+H74</f>
        <v>2124.9</v>
      </c>
      <c r="I26" s="55">
        <f t="shared" si="2"/>
        <v>96.9654102400292</v>
      </c>
    </row>
    <row r="27" spans="1:10" ht="63" customHeight="1">
      <c r="A27" s="29">
        <v>19</v>
      </c>
      <c r="B27" s="137" t="s">
        <v>198</v>
      </c>
      <c r="C27" s="54" t="s">
        <v>186</v>
      </c>
      <c r="D27" s="54"/>
      <c r="E27" s="54"/>
      <c r="F27" s="55">
        <f>F28+F33+F38+F43+F48+F55+F64+F69</f>
        <v>1405.6000000000001</v>
      </c>
      <c r="G27" s="55">
        <f t="shared" ref="G27:H27" si="7">G28+G33+G38+G43+G48+G55+G64+G69</f>
        <v>1589.6000000000001</v>
      </c>
      <c r="H27" s="55">
        <f t="shared" si="7"/>
        <v>1573.6000000000001</v>
      </c>
      <c r="I27" s="55">
        <f t="shared" si="2"/>
        <v>98.99345747357826</v>
      </c>
      <c r="J27" s="55" t="e">
        <f>J33+J43+J48+J55+J69+#REF!</f>
        <v>#REF!</v>
      </c>
    </row>
    <row r="28" spans="1:10" s="146" customFormat="1" ht="51" customHeight="1">
      <c r="A28" s="145"/>
      <c r="B28" s="137" t="s">
        <v>299</v>
      </c>
      <c r="C28" s="140" t="s">
        <v>331</v>
      </c>
      <c r="D28" s="17"/>
      <c r="E28" s="54"/>
      <c r="F28" s="55">
        <f>F29</f>
        <v>0</v>
      </c>
      <c r="G28" s="55">
        <f t="shared" ref="G28:H29" si="8">G29</f>
        <v>37</v>
      </c>
      <c r="H28" s="55">
        <f t="shared" si="8"/>
        <v>37</v>
      </c>
      <c r="I28" s="55">
        <f t="shared" si="2"/>
        <v>100</v>
      </c>
      <c r="J28" s="166"/>
    </row>
    <row r="29" spans="1:10" s="146" customFormat="1" ht="51" customHeight="1">
      <c r="A29" s="145"/>
      <c r="B29" s="137" t="s">
        <v>33</v>
      </c>
      <c r="C29" s="140" t="s">
        <v>331</v>
      </c>
      <c r="D29" s="20">
        <v>100</v>
      </c>
      <c r="E29" s="54"/>
      <c r="F29" s="55">
        <f>F30</f>
        <v>0</v>
      </c>
      <c r="G29" s="55">
        <f t="shared" si="8"/>
        <v>37</v>
      </c>
      <c r="H29" s="55">
        <f t="shared" si="8"/>
        <v>37</v>
      </c>
      <c r="I29" s="55">
        <f t="shared" si="2"/>
        <v>100</v>
      </c>
      <c r="J29" s="166"/>
    </row>
    <row r="30" spans="1:10" s="146" customFormat="1" ht="24" customHeight="1">
      <c r="A30" s="145"/>
      <c r="B30" s="141" t="s">
        <v>58</v>
      </c>
      <c r="C30" s="142" t="s">
        <v>332</v>
      </c>
      <c r="D30" s="72" t="s">
        <v>135</v>
      </c>
      <c r="E30" s="167"/>
      <c r="F30" s="168"/>
      <c r="G30" s="168">
        <v>37</v>
      </c>
      <c r="H30" s="168">
        <v>37</v>
      </c>
      <c r="I30" s="55">
        <f t="shared" si="2"/>
        <v>100</v>
      </c>
      <c r="J30" s="166"/>
    </row>
    <row r="31" spans="1:10" s="146" customFormat="1" ht="18" customHeight="1">
      <c r="A31" s="145"/>
      <c r="B31" s="36" t="s">
        <v>22</v>
      </c>
      <c r="C31" s="140" t="s">
        <v>331</v>
      </c>
      <c r="D31" s="54"/>
      <c r="E31" s="54" t="s">
        <v>52</v>
      </c>
      <c r="F31" s="55">
        <f>F32</f>
        <v>0</v>
      </c>
      <c r="G31" s="55">
        <f t="shared" ref="G31:H31" si="9">G32</f>
        <v>37</v>
      </c>
      <c r="H31" s="55">
        <f t="shared" si="9"/>
        <v>37</v>
      </c>
      <c r="I31" s="55">
        <f t="shared" si="2"/>
        <v>100</v>
      </c>
      <c r="J31" s="166"/>
    </row>
    <row r="32" spans="1:10" s="146" customFormat="1" ht="24" customHeight="1">
      <c r="A32" s="145"/>
      <c r="B32" s="36" t="s">
        <v>24</v>
      </c>
      <c r="C32" s="140" t="s">
        <v>331</v>
      </c>
      <c r="D32" s="54"/>
      <c r="E32" s="54" t="s">
        <v>54</v>
      </c>
      <c r="F32" s="55">
        <f>F28</f>
        <v>0</v>
      </c>
      <c r="G32" s="55">
        <f t="shared" ref="G32:H32" si="10">G28</f>
        <v>37</v>
      </c>
      <c r="H32" s="55">
        <f t="shared" si="10"/>
        <v>37</v>
      </c>
      <c r="I32" s="55">
        <f t="shared" si="2"/>
        <v>100</v>
      </c>
      <c r="J32" s="166"/>
    </row>
    <row r="33" spans="1:10" ht="55.5" customHeight="1">
      <c r="A33" s="29">
        <v>20</v>
      </c>
      <c r="B33" s="137" t="s">
        <v>219</v>
      </c>
      <c r="C33" s="140" t="s">
        <v>303</v>
      </c>
      <c r="D33" s="17"/>
      <c r="E33" s="17"/>
      <c r="F33" s="14">
        <f>F34</f>
        <v>0</v>
      </c>
      <c r="G33" s="14">
        <f t="shared" ref="G33:H33" si="11">G34</f>
        <v>85.9</v>
      </c>
      <c r="H33" s="14">
        <f t="shared" si="11"/>
        <v>85.9</v>
      </c>
      <c r="I33" s="55">
        <f t="shared" si="2"/>
        <v>100</v>
      </c>
    </row>
    <row r="34" spans="1:10" ht="39" customHeight="1">
      <c r="A34" s="29">
        <v>21</v>
      </c>
      <c r="B34" s="137" t="s">
        <v>302</v>
      </c>
      <c r="C34" s="140" t="s">
        <v>303</v>
      </c>
      <c r="D34" s="20">
        <v>100</v>
      </c>
      <c r="E34" s="20"/>
      <c r="F34" s="53">
        <f t="shared" ref="F34:H34" si="12">F35</f>
        <v>0</v>
      </c>
      <c r="G34" s="53">
        <f t="shared" si="12"/>
        <v>85.9</v>
      </c>
      <c r="H34" s="53">
        <f t="shared" si="12"/>
        <v>85.9</v>
      </c>
      <c r="I34" s="55">
        <f t="shared" si="2"/>
        <v>100</v>
      </c>
    </row>
    <row r="35" spans="1:10" ht="27" customHeight="1">
      <c r="A35" s="29">
        <v>22</v>
      </c>
      <c r="B35" s="141" t="s">
        <v>58</v>
      </c>
      <c r="C35" s="152" t="s">
        <v>303</v>
      </c>
      <c r="D35" s="70" t="s">
        <v>135</v>
      </c>
      <c r="E35" s="70"/>
      <c r="F35" s="75"/>
      <c r="G35" s="75">
        <v>85.9</v>
      </c>
      <c r="H35" s="75">
        <v>85.9</v>
      </c>
      <c r="I35" s="55">
        <f t="shared" si="2"/>
        <v>100</v>
      </c>
      <c r="J35" s="84">
        <f>SUM(G35:I35)</f>
        <v>271.8</v>
      </c>
    </row>
    <row r="36" spans="1:10" ht="12.75" customHeight="1">
      <c r="A36" s="29">
        <v>23</v>
      </c>
      <c r="B36" s="36" t="s">
        <v>22</v>
      </c>
      <c r="C36" s="140" t="s">
        <v>303</v>
      </c>
      <c r="D36" s="54"/>
      <c r="E36" s="54" t="s">
        <v>52</v>
      </c>
      <c r="F36" s="55">
        <f>F37</f>
        <v>0</v>
      </c>
      <c r="G36" s="55">
        <f t="shared" ref="G36:H36" si="13">G37</f>
        <v>85.9</v>
      </c>
      <c r="H36" s="55">
        <f t="shared" si="13"/>
        <v>85.9</v>
      </c>
      <c r="I36" s="55">
        <f t="shared" si="2"/>
        <v>100</v>
      </c>
    </row>
    <row r="37" spans="1:10" ht="27" customHeight="1">
      <c r="A37" s="29">
        <v>24</v>
      </c>
      <c r="B37" s="36" t="s">
        <v>24</v>
      </c>
      <c r="C37" s="140" t="s">
        <v>303</v>
      </c>
      <c r="D37" s="54"/>
      <c r="E37" s="54" t="s">
        <v>54</v>
      </c>
      <c r="F37" s="55">
        <f>F34</f>
        <v>0</v>
      </c>
      <c r="G37" s="55">
        <f t="shared" ref="G37:H37" si="14">G34</f>
        <v>85.9</v>
      </c>
      <c r="H37" s="55">
        <f t="shared" si="14"/>
        <v>85.9</v>
      </c>
      <c r="I37" s="55">
        <f t="shared" si="2"/>
        <v>100</v>
      </c>
    </row>
    <row r="38" spans="1:10" s="88" customFormat="1" ht="90" customHeight="1">
      <c r="A38" s="29">
        <v>60</v>
      </c>
      <c r="B38" s="137" t="s">
        <v>227</v>
      </c>
      <c r="C38" s="140" t="s">
        <v>321</v>
      </c>
      <c r="D38" s="20"/>
      <c r="E38" s="19"/>
      <c r="F38" s="14">
        <f t="shared" ref="F38:H39" si="15">F39</f>
        <v>0</v>
      </c>
      <c r="G38" s="14">
        <f t="shared" si="15"/>
        <v>9.8000000000000007</v>
      </c>
      <c r="H38" s="14">
        <f t="shared" si="15"/>
        <v>9.8000000000000007</v>
      </c>
      <c r="I38" s="55">
        <f t="shared" si="2"/>
        <v>100</v>
      </c>
    </row>
    <row r="39" spans="1:10" s="88" customFormat="1" ht="27" customHeight="1">
      <c r="A39" s="29">
        <v>61</v>
      </c>
      <c r="B39" s="137" t="s">
        <v>36</v>
      </c>
      <c r="C39" s="140" t="s">
        <v>321</v>
      </c>
      <c r="D39" s="20">
        <v>200</v>
      </c>
      <c r="E39" s="19"/>
      <c r="F39" s="14">
        <f t="shared" si="15"/>
        <v>0</v>
      </c>
      <c r="G39" s="14">
        <f t="shared" si="15"/>
        <v>9.8000000000000007</v>
      </c>
      <c r="H39" s="14">
        <f t="shared" si="15"/>
        <v>9.8000000000000007</v>
      </c>
      <c r="I39" s="55">
        <f t="shared" si="2"/>
        <v>100</v>
      </c>
    </row>
    <row r="40" spans="1:10" s="88" customFormat="1" ht="27" customHeight="1">
      <c r="A40" s="29">
        <v>62</v>
      </c>
      <c r="B40" s="159" t="s">
        <v>228</v>
      </c>
      <c r="C40" s="152" t="s">
        <v>321</v>
      </c>
      <c r="D40" s="70" t="s">
        <v>163</v>
      </c>
      <c r="E40" s="79"/>
      <c r="F40" s="77"/>
      <c r="G40" s="77">
        <v>9.8000000000000007</v>
      </c>
      <c r="H40" s="77">
        <v>9.8000000000000007</v>
      </c>
      <c r="I40" s="55">
        <f t="shared" si="2"/>
        <v>100</v>
      </c>
      <c r="J40" s="57">
        <f>SUM(G40:I40)</f>
        <v>119.6</v>
      </c>
    </row>
    <row r="41" spans="1:10" s="88" customFormat="1">
      <c r="A41" s="29">
        <v>63</v>
      </c>
      <c r="B41" s="36" t="s">
        <v>206</v>
      </c>
      <c r="C41" s="52"/>
      <c r="D41" s="52"/>
      <c r="E41" s="52" t="s">
        <v>207</v>
      </c>
      <c r="F41" s="55">
        <f>F42</f>
        <v>0</v>
      </c>
      <c r="G41" s="55">
        <f t="shared" ref="G41:H41" si="16">G42</f>
        <v>9.8000000000000007</v>
      </c>
      <c r="H41" s="55">
        <f t="shared" si="16"/>
        <v>9.8000000000000007</v>
      </c>
      <c r="I41" s="55">
        <f t="shared" si="2"/>
        <v>100</v>
      </c>
    </row>
    <row r="42" spans="1:10" s="88" customFormat="1">
      <c r="A42" s="29">
        <v>64</v>
      </c>
      <c r="B42" s="36" t="s">
        <v>208</v>
      </c>
      <c r="C42" s="52"/>
      <c r="D42" s="52"/>
      <c r="E42" s="52" t="s">
        <v>61</v>
      </c>
      <c r="F42" s="55">
        <f>F38</f>
        <v>0</v>
      </c>
      <c r="G42" s="55">
        <f t="shared" ref="G42:H42" si="17">G38</f>
        <v>9.8000000000000007</v>
      </c>
      <c r="H42" s="55">
        <f t="shared" si="17"/>
        <v>9.8000000000000007</v>
      </c>
      <c r="I42" s="55">
        <f t="shared" si="2"/>
        <v>100</v>
      </c>
    </row>
    <row r="43" spans="1:10" ht="75" customHeight="1">
      <c r="A43" s="29">
        <v>34</v>
      </c>
      <c r="B43" s="137" t="s">
        <v>201</v>
      </c>
      <c r="C43" s="20" t="s">
        <v>187</v>
      </c>
      <c r="D43" s="19"/>
      <c r="E43" s="20"/>
      <c r="F43" s="14">
        <f t="shared" ref="F43:H44" si="18">F44</f>
        <v>1</v>
      </c>
      <c r="G43" s="14">
        <f t="shared" si="18"/>
        <v>1</v>
      </c>
      <c r="H43" s="14">
        <f t="shared" si="18"/>
        <v>1</v>
      </c>
      <c r="I43" s="55">
        <f t="shared" si="2"/>
        <v>100</v>
      </c>
    </row>
    <row r="44" spans="1:10" ht="27" customHeight="1">
      <c r="A44" s="29">
        <v>35</v>
      </c>
      <c r="B44" s="137" t="s">
        <v>36</v>
      </c>
      <c r="C44" s="20" t="s">
        <v>187</v>
      </c>
      <c r="D44" s="20">
        <v>200</v>
      </c>
      <c r="E44" s="19"/>
      <c r="F44" s="14">
        <f t="shared" si="18"/>
        <v>1</v>
      </c>
      <c r="G44" s="14">
        <f t="shared" si="18"/>
        <v>1</v>
      </c>
      <c r="H44" s="14">
        <f t="shared" si="18"/>
        <v>1</v>
      </c>
      <c r="I44" s="55">
        <f t="shared" si="2"/>
        <v>100</v>
      </c>
    </row>
    <row r="45" spans="1:10" ht="27" customHeight="1">
      <c r="A45" s="29">
        <v>36</v>
      </c>
      <c r="B45" s="159" t="s">
        <v>37</v>
      </c>
      <c r="C45" s="70" t="s">
        <v>187</v>
      </c>
      <c r="D45" s="70">
        <v>240</v>
      </c>
      <c r="E45" s="79"/>
      <c r="F45" s="77">
        <v>1</v>
      </c>
      <c r="G45" s="77">
        <v>1</v>
      </c>
      <c r="H45" s="77">
        <v>1</v>
      </c>
      <c r="I45" s="55">
        <f t="shared" si="2"/>
        <v>100</v>
      </c>
      <c r="J45" s="84">
        <f>SUM(G45:I45)</f>
        <v>102</v>
      </c>
    </row>
    <row r="46" spans="1:10" ht="27" customHeight="1">
      <c r="A46" s="29">
        <v>37</v>
      </c>
      <c r="B46" s="36" t="s">
        <v>173</v>
      </c>
      <c r="C46" s="52"/>
      <c r="D46" s="52"/>
      <c r="E46" s="54" t="s">
        <v>48</v>
      </c>
      <c r="F46" s="55">
        <f>F47</f>
        <v>1</v>
      </c>
      <c r="G46" s="55">
        <f>G47</f>
        <v>1</v>
      </c>
      <c r="H46" s="55">
        <f>H47</f>
        <v>1</v>
      </c>
      <c r="I46" s="55">
        <f t="shared" si="2"/>
        <v>100</v>
      </c>
    </row>
    <row r="47" spans="1:10" ht="27" customHeight="1">
      <c r="A47" s="29">
        <v>38</v>
      </c>
      <c r="B47" s="36" t="s">
        <v>174</v>
      </c>
      <c r="C47" s="54"/>
      <c r="D47" s="54"/>
      <c r="E47" s="54" t="s">
        <v>49</v>
      </c>
      <c r="F47" s="55">
        <f>F43</f>
        <v>1</v>
      </c>
      <c r="G47" s="55">
        <f>G43</f>
        <v>1</v>
      </c>
      <c r="H47" s="55">
        <f>H43</f>
        <v>1</v>
      </c>
      <c r="I47" s="55">
        <f t="shared" si="2"/>
        <v>100</v>
      </c>
    </row>
    <row r="48" spans="1:10" ht="81.75" customHeight="1">
      <c r="A48" s="29">
        <v>39</v>
      </c>
      <c r="B48" s="137" t="s">
        <v>294</v>
      </c>
      <c r="C48" s="108" t="s">
        <v>293</v>
      </c>
      <c r="D48" s="56"/>
      <c r="E48" s="54"/>
      <c r="F48" s="55">
        <f>F49+F51</f>
        <v>243.8</v>
      </c>
      <c r="G48" s="55">
        <f>G49+G51</f>
        <v>0</v>
      </c>
      <c r="H48" s="55">
        <f t="shared" ref="H48" si="19">H49+H51</f>
        <v>0</v>
      </c>
      <c r="I48" s="55"/>
    </row>
    <row r="49" spans="1:10" ht="54" customHeight="1">
      <c r="A49" s="29">
        <v>40</v>
      </c>
      <c r="B49" s="137" t="s">
        <v>33</v>
      </c>
      <c r="C49" s="108" t="s">
        <v>293</v>
      </c>
      <c r="D49" s="56" t="s">
        <v>162</v>
      </c>
      <c r="E49" s="54"/>
      <c r="F49" s="55">
        <f>F50</f>
        <v>223.8</v>
      </c>
      <c r="G49" s="55">
        <f>G50</f>
        <v>0</v>
      </c>
      <c r="H49" s="55">
        <f>H50</f>
        <v>0</v>
      </c>
      <c r="I49" s="55"/>
    </row>
    <row r="50" spans="1:10" ht="15" customHeight="1">
      <c r="A50" s="29">
        <v>41</v>
      </c>
      <c r="B50" s="159" t="s">
        <v>34</v>
      </c>
      <c r="C50" s="109" t="s">
        <v>293</v>
      </c>
      <c r="D50" s="76" t="s">
        <v>125</v>
      </c>
      <c r="E50" s="76"/>
      <c r="F50" s="77">
        <v>223.8</v>
      </c>
      <c r="G50" s="77"/>
      <c r="H50" s="77"/>
      <c r="I50" s="55"/>
      <c r="J50" s="84">
        <f>SUM(G50:I50)</f>
        <v>0</v>
      </c>
    </row>
    <row r="51" spans="1:10" ht="27" customHeight="1">
      <c r="A51" s="29">
        <v>42</v>
      </c>
      <c r="B51" s="137" t="s">
        <v>36</v>
      </c>
      <c r="C51" s="108" t="s">
        <v>293</v>
      </c>
      <c r="D51" s="56" t="s">
        <v>86</v>
      </c>
      <c r="E51" s="54"/>
      <c r="F51" s="55">
        <f>F52</f>
        <v>20</v>
      </c>
      <c r="G51" s="55">
        <f>G52</f>
        <v>0</v>
      </c>
      <c r="H51" s="55">
        <f>H52</f>
        <v>0</v>
      </c>
      <c r="I51" s="55"/>
    </row>
    <row r="52" spans="1:10" ht="27" customHeight="1">
      <c r="A52" s="29">
        <v>43</v>
      </c>
      <c r="B52" s="159" t="s">
        <v>37</v>
      </c>
      <c r="C52" s="109" t="s">
        <v>293</v>
      </c>
      <c r="D52" s="76" t="s">
        <v>163</v>
      </c>
      <c r="E52" s="76"/>
      <c r="F52" s="77">
        <v>20</v>
      </c>
      <c r="G52" s="77"/>
      <c r="H52" s="77"/>
      <c r="I52" s="55"/>
      <c r="J52" s="84">
        <f>SUM(G52:I52)</f>
        <v>0</v>
      </c>
    </row>
    <row r="53" spans="1:10" ht="26.25" customHeight="1">
      <c r="A53" s="29">
        <v>44</v>
      </c>
      <c r="B53" s="36" t="s">
        <v>173</v>
      </c>
      <c r="C53" s="54"/>
      <c r="D53" s="54"/>
      <c r="E53" s="54" t="s">
        <v>48</v>
      </c>
      <c r="F53" s="55">
        <f>F54</f>
        <v>243.8</v>
      </c>
      <c r="G53" s="55">
        <f>G54</f>
        <v>0</v>
      </c>
      <c r="H53" s="55">
        <f>H54</f>
        <v>0</v>
      </c>
      <c r="I53" s="55"/>
    </row>
    <row r="54" spans="1:10" ht="27" customHeight="1">
      <c r="A54" s="29">
        <v>45</v>
      </c>
      <c r="B54" s="36" t="s">
        <v>174</v>
      </c>
      <c r="C54" s="54"/>
      <c r="D54" s="54"/>
      <c r="E54" s="54" t="s">
        <v>2</v>
      </c>
      <c r="F54" s="55">
        <f>F48</f>
        <v>243.8</v>
      </c>
      <c r="G54" s="55">
        <f t="shared" ref="G54:H54" si="20">G48</f>
        <v>0</v>
      </c>
      <c r="H54" s="55">
        <f t="shared" si="20"/>
        <v>0</v>
      </c>
      <c r="I54" s="55"/>
    </row>
    <row r="55" spans="1:10" ht="81.75" customHeight="1">
      <c r="A55" s="29">
        <v>46</v>
      </c>
      <c r="B55" s="137" t="s">
        <v>200</v>
      </c>
      <c r="C55" s="56" t="s">
        <v>192</v>
      </c>
      <c r="D55" s="56"/>
      <c r="E55" s="54"/>
      <c r="F55" s="55">
        <f>F56+F58+F60</f>
        <v>1160.8000000000002</v>
      </c>
      <c r="G55" s="55">
        <f>G56+G58+G60</f>
        <v>1396.6000000000001</v>
      </c>
      <c r="H55" s="55">
        <f>H56+H58+H60</f>
        <v>1380.6000000000001</v>
      </c>
      <c r="I55" s="55">
        <f t="shared" si="2"/>
        <v>98.854360590004291</v>
      </c>
    </row>
    <row r="56" spans="1:10" ht="54" customHeight="1">
      <c r="A56" s="29">
        <v>47</v>
      </c>
      <c r="B56" s="137" t="s">
        <v>33</v>
      </c>
      <c r="C56" s="56" t="s">
        <v>192</v>
      </c>
      <c r="D56" s="56" t="s">
        <v>162</v>
      </c>
      <c r="E56" s="54"/>
      <c r="F56" s="55">
        <f>F57</f>
        <v>639.6</v>
      </c>
      <c r="G56" s="55">
        <f>G57</f>
        <v>639.6</v>
      </c>
      <c r="H56" s="55">
        <f>H57</f>
        <v>637.9</v>
      </c>
      <c r="I56" s="55">
        <f t="shared" si="2"/>
        <v>99.734208880550341</v>
      </c>
    </row>
    <row r="57" spans="1:10" ht="15" customHeight="1">
      <c r="A57" s="29">
        <v>48</v>
      </c>
      <c r="B57" s="159" t="s">
        <v>34</v>
      </c>
      <c r="C57" s="76" t="s">
        <v>192</v>
      </c>
      <c r="D57" s="76" t="s">
        <v>125</v>
      </c>
      <c r="E57" s="76"/>
      <c r="F57" s="77">
        <v>639.6</v>
      </c>
      <c r="G57" s="77">
        <f>639.6</f>
        <v>639.6</v>
      </c>
      <c r="H57" s="77">
        <v>637.9</v>
      </c>
      <c r="I57" s="55">
        <f t="shared" si="2"/>
        <v>99.734208880550341</v>
      </c>
      <c r="J57" s="84">
        <f>SUM(G57:I57)</f>
        <v>1377.2342088805503</v>
      </c>
    </row>
    <row r="58" spans="1:10" ht="27" customHeight="1">
      <c r="A58" s="29">
        <v>49</v>
      </c>
      <c r="B58" s="137" t="s">
        <v>36</v>
      </c>
      <c r="C58" s="56" t="s">
        <v>192</v>
      </c>
      <c r="D58" s="56" t="s">
        <v>86</v>
      </c>
      <c r="E58" s="54"/>
      <c r="F58" s="55">
        <f>F59</f>
        <v>518.20000000000005</v>
      </c>
      <c r="G58" s="55">
        <f>G59</f>
        <v>745.3</v>
      </c>
      <c r="H58" s="55">
        <f>H59</f>
        <v>731</v>
      </c>
      <c r="I58" s="55">
        <f t="shared" si="2"/>
        <v>98.081309539782652</v>
      </c>
    </row>
    <row r="59" spans="1:10" ht="27" customHeight="1">
      <c r="A59" s="29">
        <v>50</v>
      </c>
      <c r="B59" s="159" t="s">
        <v>37</v>
      </c>
      <c r="C59" s="76" t="s">
        <v>192</v>
      </c>
      <c r="D59" s="76" t="s">
        <v>163</v>
      </c>
      <c r="E59" s="76"/>
      <c r="F59" s="77">
        <v>518.20000000000005</v>
      </c>
      <c r="G59" s="77">
        <v>745.3</v>
      </c>
      <c r="H59" s="77">
        <v>731</v>
      </c>
      <c r="I59" s="55">
        <f t="shared" si="2"/>
        <v>98.081309539782652</v>
      </c>
      <c r="J59" s="84">
        <f>SUM(G59:I59)</f>
        <v>1574.3813095397827</v>
      </c>
    </row>
    <row r="60" spans="1:10" ht="27" customHeight="1">
      <c r="A60" s="29">
        <v>51</v>
      </c>
      <c r="B60" s="137" t="s">
        <v>36</v>
      </c>
      <c r="C60" s="56" t="s">
        <v>192</v>
      </c>
      <c r="D60" s="56" t="s">
        <v>139</v>
      </c>
      <c r="E60" s="54"/>
      <c r="F60" s="55">
        <f>F61</f>
        <v>3</v>
      </c>
      <c r="G60" s="55">
        <f>G61</f>
        <v>11.7</v>
      </c>
      <c r="H60" s="55">
        <f>H61</f>
        <v>11.7</v>
      </c>
      <c r="I60" s="55">
        <f t="shared" si="2"/>
        <v>100</v>
      </c>
    </row>
    <row r="61" spans="1:10" ht="27" customHeight="1">
      <c r="A61" s="29">
        <v>52</v>
      </c>
      <c r="B61" s="159" t="s">
        <v>37</v>
      </c>
      <c r="C61" s="76" t="s">
        <v>192</v>
      </c>
      <c r="D61" s="76" t="s">
        <v>6</v>
      </c>
      <c r="E61" s="76"/>
      <c r="F61" s="77">
        <v>3</v>
      </c>
      <c r="G61" s="77">
        <v>11.7</v>
      </c>
      <c r="H61" s="77">
        <v>11.7</v>
      </c>
      <c r="I61" s="55">
        <f t="shared" si="2"/>
        <v>100</v>
      </c>
      <c r="J61" s="84">
        <f>SUM(G61:I61)</f>
        <v>123.4</v>
      </c>
    </row>
    <row r="62" spans="1:10" ht="15" customHeight="1">
      <c r="A62" s="29">
        <v>53</v>
      </c>
      <c r="B62" s="36" t="s">
        <v>22</v>
      </c>
      <c r="C62" s="54"/>
      <c r="D62" s="54"/>
      <c r="E62" s="54" t="s">
        <v>52</v>
      </c>
      <c r="F62" s="55">
        <f>F63</f>
        <v>1160.8000000000002</v>
      </c>
      <c r="G62" s="55">
        <f>G63</f>
        <v>1396.6000000000001</v>
      </c>
      <c r="H62" s="55">
        <f>H63</f>
        <v>1380.6000000000001</v>
      </c>
      <c r="I62" s="55">
        <f t="shared" si="2"/>
        <v>98.854360590004291</v>
      </c>
    </row>
    <row r="63" spans="1:10" ht="27" customHeight="1">
      <c r="A63" s="29">
        <v>54</v>
      </c>
      <c r="B63" s="36" t="s">
        <v>24</v>
      </c>
      <c r="C63" s="54"/>
      <c r="D63" s="54"/>
      <c r="E63" s="54" t="s">
        <v>54</v>
      </c>
      <c r="F63" s="55">
        <f>F55</f>
        <v>1160.8000000000002</v>
      </c>
      <c r="G63" s="55">
        <f>G55</f>
        <v>1396.6000000000001</v>
      </c>
      <c r="H63" s="55">
        <f>H55</f>
        <v>1380.6000000000001</v>
      </c>
      <c r="I63" s="55">
        <f t="shared" si="2"/>
        <v>98.854360590004291</v>
      </c>
    </row>
    <row r="64" spans="1:10" ht="78" customHeight="1">
      <c r="A64" s="29">
        <v>55</v>
      </c>
      <c r="B64" s="137" t="str">
        <f>'пр 4 вед '!B74</f>
        <v>Обеспечения пожарной безопасности населения за счет средств местного бюджета в рамках подпрограммы "Защита населения от чрезвычайных ситуаций и создание условий для безопасного проживания в поселении" муниципальной программы "Обеспечение жизнедеятельности и безопасности проживания населения на территории Орловского сельсовета"</v>
      </c>
      <c r="C64" s="140" t="s">
        <v>334</v>
      </c>
      <c r="D64" s="20"/>
      <c r="E64" s="19"/>
      <c r="F64" s="14">
        <f t="shared" ref="F64:H65" si="21">F65</f>
        <v>0</v>
      </c>
      <c r="G64" s="14">
        <f t="shared" si="21"/>
        <v>25</v>
      </c>
      <c r="H64" s="14">
        <f t="shared" si="21"/>
        <v>25</v>
      </c>
      <c r="I64" s="55">
        <f t="shared" si="2"/>
        <v>100</v>
      </c>
    </row>
    <row r="65" spans="1:10" ht="27" customHeight="1">
      <c r="A65" s="29">
        <v>56</v>
      </c>
      <c r="B65" s="137" t="s">
        <v>36</v>
      </c>
      <c r="C65" s="140" t="s">
        <v>334</v>
      </c>
      <c r="D65" s="20">
        <v>200</v>
      </c>
      <c r="E65" s="19"/>
      <c r="F65" s="14">
        <f t="shared" si="21"/>
        <v>0</v>
      </c>
      <c r="G65" s="14">
        <f t="shared" si="21"/>
        <v>25</v>
      </c>
      <c r="H65" s="14">
        <f t="shared" si="21"/>
        <v>25</v>
      </c>
      <c r="I65" s="55">
        <f t="shared" si="2"/>
        <v>100</v>
      </c>
    </row>
    <row r="66" spans="1:10" ht="27" customHeight="1">
      <c r="A66" s="29">
        <v>57</v>
      </c>
      <c r="B66" s="160" t="s">
        <v>37</v>
      </c>
      <c r="C66" s="165" t="s">
        <v>334</v>
      </c>
      <c r="D66" s="70" t="s">
        <v>163</v>
      </c>
      <c r="E66" s="79"/>
      <c r="F66" s="77"/>
      <c r="G66" s="77">
        <v>25</v>
      </c>
      <c r="H66" s="77">
        <v>25</v>
      </c>
      <c r="I66" s="55">
        <f t="shared" si="2"/>
        <v>100</v>
      </c>
      <c r="J66" s="84">
        <f>SUM(G66:I66)</f>
        <v>150</v>
      </c>
    </row>
    <row r="67" spans="1:10" ht="27" customHeight="1">
      <c r="A67" s="29">
        <v>58</v>
      </c>
      <c r="B67" s="60" t="s">
        <v>173</v>
      </c>
      <c r="C67" s="59"/>
      <c r="D67" s="20"/>
      <c r="E67" s="54" t="s">
        <v>48</v>
      </c>
      <c r="F67" s="55">
        <f>F68</f>
        <v>0</v>
      </c>
      <c r="G67" s="55">
        <f>G68</f>
        <v>25</v>
      </c>
      <c r="H67" s="55">
        <f>H68</f>
        <v>25</v>
      </c>
      <c r="I67" s="55">
        <f t="shared" si="2"/>
        <v>100</v>
      </c>
    </row>
    <row r="68" spans="1:10" ht="39" customHeight="1">
      <c r="A68" s="29">
        <v>59</v>
      </c>
      <c r="B68" s="36" t="s">
        <v>291</v>
      </c>
      <c r="C68" s="58"/>
      <c r="D68" s="58"/>
      <c r="E68" s="54" t="s">
        <v>2</v>
      </c>
      <c r="F68" s="55">
        <f>F64</f>
        <v>0</v>
      </c>
      <c r="G68" s="55">
        <f>G64</f>
        <v>25</v>
      </c>
      <c r="H68" s="55">
        <f>H64</f>
        <v>25</v>
      </c>
      <c r="I68" s="55">
        <f t="shared" si="2"/>
        <v>100</v>
      </c>
    </row>
    <row r="69" spans="1:10" ht="81" customHeight="1">
      <c r="A69" s="29">
        <v>55</v>
      </c>
      <c r="B69" s="137" t="str">
        <f>'пр 4 вед '!B77</f>
        <v>Обеспечения пожарной безопасности населения за счет средств краевого бюджета в рамках Подрограммы "Защита населения от чрезвычайных ситуаций и создание условий для безопасного проживания в поселении" муниципальной программы "Обеспечение жизнедеятельности и безопасности проживания населения на территории Орловского сельсовета"</v>
      </c>
      <c r="C69" s="20" t="s">
        <v>4</v>
      </c>
      <c r="D69" s="20"/>
      <c r="E69" s="19"/>
      <c r="F69" s="14">
        <f t="shared" ref="F69:H70" si="22">F70</f>
        <v>0</v>
      </c>
      <c r="G69" s="14">
        <f t="shared" si="22"/>
        <v>34.299999999999997</v>
      </c>
      <c r="H69" s="14">
        <f t="shared" si="22"/>
        <v>34.299999999999997</v>
      </c>
      <c r="I69" s="55">
        <f t="shared" si="2"/>
        <v>100</v>
      </c>
    </row>
    <row r="70" spans="1:10" ht="27" customHeight="1">
      <c r="A70" s="29">
        <v>56</v>
      </c>
      <c r="B70" s="137" t="s">
        <v>36</v>
      </c>
      <c r="C70" s="20" t="s">
        <v>4</v>
      </c>
      <c r="D70" s="20">
        <v>200</v>
      </c>
      <c r="E70" s="19"/>
      <c r="F70" s="14">
        <f t="shared" si="22"/>
        <v>0</v>
      </c>
      <c r="G70" s="14">
        <f t="shared" si="22"/>
        <v>34.299999999999997</v>
      </c>
      <c r="H70" s="14">
        <f t="shared" si="22"/>
        <v>34.299999999999997</v>
      </c>
      <c r="I70" s="55">
        <f t="shared" si="2"/>
        <v>100</v>
      </c>
    </row>
    <row r="71" spans="1:10" ht="27" customHeight="1">
      <c r="A71" s="29">
        <v>57</v>
      </c>
      <c r="B71" s="160" t="s">
        <v>37</v>
      </c>
      <c r="C71" s="78" t="s">
        <v>4</v>
      </c>
      <c r="D71" s="70" t="s">
        <v>163</v>
      </c>
      <c r="E71" s="79"/>
      <c r="F71" s="77"/>
      <c r="G71" s="77">
        <v>34.299999999999997</v>
      </c>
      <c r="H71" s="77">
        <v>34.299999999999997</v>
      </c>
      <c r="I71" s="55">
        <f t="shared" si="2"/>
        <v>100</v>
      </c>
      <c r="J71" s="84">
        <f>SUM(G71:I71)</f>
        <v>168.6</v>
      </c>
    </row>
    <row r="72" spans="1:10" ht="27" customHeight="1">
      <c r="A72" s="29">
        <v>58</v>
      </c>
      <c r="B72" s="60" t="s">
        <v>173</v>
      </c>
      <c r="C72" s="59"/>
      <c r="D72" s="20"/>
      <c r="E72" s="54" t="s">
        <v>48</v>
      </c>
      <c r="F72" s="55">
        <f>F73</f>
        <v>0</v>
      </c>
      <c r="G72" s="55">
        <f>G73</f>
        <v>34.299999999999997</v>
      </c>
      <c r="H72" s="55">
        <f>H73</f>
        <v>34.299999999999997</v>
      </c>
      <c r="I72" s="55">
        <f t="shared" si="2"/>
        <v>100</v>
      </c>
    </row>
    <row r="73" spans="1:10" ht="39" customHeight="1">
      <c r="A73" s="29">
        <v>59</v>
      </c>
      <c r="B73" s="36" t="s">
        <v>291</v>
      </c>
      <c r="C73" s="58"/>
      <c r="D73" s="58"/>
      <c r="E73" s="54" t="s">
        <v>2</v>
      </c>
      <c r="F73" s="55">
        <f>F69</f>
        <v>0</v>
      </c>
      <c r="G73" s="55">
        <f>G69</f>
        <v>34.299999999999997</v>
      </c>
      <c r="H73" s="55">
        <f>H69</f>
        <v>34.299999999999997</v>
      </c>
      <c r="I73" s="55">
        <f t="shared" si="2"/>
        <v>100</v>
      </c>
    </row>
    <row r="74" spans="1:10" ht="27" customHeight="1">
      <c r="A74" s="29">
        <v>65</v>
      </c>
      <c r="B74" s="36" t="s">
        <v>138</v>
      </c>
      <c r="C74" s="54" t="s">
        <v>188</v>
      </c>
      <c r="D74" s="54"/>
      <c r="E74" s="54"/>
      <c r="F74" s="55">
        <f>F75+F80+F85+F90+F98+F106</f>
        <v>391.70000000000005</v>
      </c>
      <c r="G74" s="55">
        <f t="shared" ref="G74:H74" si="23">G75+G80+G85+G90+G98+G106</f>
        <v>601.80000000000007</v>
      </c>
      <c r="H74" s="55">
        <f t="shared" si="23"/>
        <v>551.29999999999995</v>
      </c>
      <c r="I74" s="55">
        <f t="shared" ref="I74:I137" si="24">H74/G74*100</f>
        <v>91.6085078099036</v>
      </c>
      <c r="J74" s="84">
        <f>SUM(G74:I74)</f>
        <v>1244.7085078099035</v>
      </c>
    </row>
    <row r="75" spans="1:10" ht="93" customHeight="1">
      <c r="A75" s="29">
        <v>66</v>
      </c>
      <c r="B75" s="137" t="s">
        <v>203</v>
      </c>
      <c r="C75" s="20" t="s">
        <v>211</v>
      </c>
      <c r="D75" s="20"/>
      <c r="E75" s="56"/>
      <c r="F75" s="14">
        <f t="shared" ref="F75:H76" si="25">F76</f>
        <v>0</v>
      </c>
      <c r="G75" s="14">
        <f t="shared" si="25"/>
        <v>106.6</v>
      </c>
      <c r="H75" s="14">
        <f t="shared" si="25"/>
        <v>106.6</v>
      </c>
      <c r="I75" s="55">
        <f t="shared" si="24"/>
        <v>100</v>
      </c>
    </row>
    <row r="76" spans="1:10" ht="27" customHeight="1">
      <c r="A76" s="29">
        <v>67</v>
      </c>
      <c r="B76" s="137" t="s">
        <v>36</v>
      </c>
      <c r="C76" s="20" t="s">
        <v>211</v>
      </c>
      <c r="D76" s="20">
        <v>200</v>
      </c>
      <c r="E76" s="56"/>
      <c r="F76" s="14">
        <f t="shared" si="25"/>
        <v>0</v>
      </c>
      <c r="G76" s="14">
        <f t="shared" si="25"/>
        <v>106.6</v>
      </c>
      <c r="H76" s="14">
        <f t="shared" si="25"/>
        <v>106.6</v>
      </c>
      <c r="I76" s="55">
        <f t="shared" si="24"/>
        <v>100</v>
      </c>
    </row>
    <row r="77" spans="1:10" ht="24.75" customHeight="1">
      <c r="A77" s="29">
        <v>67</v>
      </c>
      <c r="B77" s="159" t="s">
        <v>37</v>
      </c>
      <c r="C77" s="70" t="s">
        <v>211</v>
      </c>
      <c r="D77" s="70" t="s">
        <v>163</v>
      </c>
      <c r="E77" s="76"/>
      <c r="F77" s="77"/>
      <c r="G77" s="77">
        <f>'пр 4 вед '!H90</f>
        <v>106.6</v>
      </c>
      <c r="H77" s="77">
        <f>'пр 4 вед '!I90</f>
        <v>106.6</v>
      </c>
      <c r="I77" s="55">
        <f t="shared" si="24"/>
        <v>100</v>
      </c>
    </row>
    <row r="78" spans="1:10" ht="15" customHeight="1">
      <c r="A78" s="29">
        <v>69</v>
      </c>
      <c r="B78" s="36" t="s">
        <v>20</v>
      </c>
      <c r="C78" s="56"/>
      <c r="D78" s="56"/>
      <c r="E78" s="54" t="s">
        <v>50</v>
      </c>
      <c r="F78" s="55">
        <f>F79</f>
        <v>0</v>
      </c>
      <c r="G78" s="55">
        <f t="shared" ref="G78:H78" si="26">G79</f>
        <v>106.6</v>
      </c>
      <c r="H78" s="55">
        <f t="shared" si="26"/>
        <v>106.6</v>
      </c>
      <c r="I78" s="55">
        <f t="shared" si="24"/>
        <v>100</v>
      </c>
    </row>
    <row r="79" spans="1:10" ht="15" customHeight="1">
      <c r="A79" s="29">
        <v>70</v>
      </c>
      <c r="B79" s="137" t="s">
        <v>30</v>
      </c>
      <c r="C79" s="56"/>
      <c r="D79" s="56"/>
      <c r="E79" s="56" t="s">
        <v>51</v>
      </c>
      <c r="F79" s="55">
        <f>F75</f>
        <v>0</v>
      </c>
      <c r="G79" s="55">
        <f t="shared" ref="G79:H79" si="27">G75</f>
        <v>106.6</v>
      </c>
      <c r="H79" s="55">
        <f t="shared" si="27"/>
        <v>106.6</v>
      </c>
      <c r="I79" s="55">
        <f t="shared" si="24"/>
        <v>100</v>
      </c>
    </row>
    <row r="80" spans="1:10" ht="80.25" customHeight="1">
      <c r="A80" s="29">
        <v>71</v>
      </c>
      <c r="B80" s="137" t="s">
        <v>317</v>
      </c>
      <c r="C80" s="56"/>
      <c r="D80" s="56"/>
      <c r="E80" s="56"/>
      <c r="F80" s="14">
        <f t="shared" ref="F80:H81" si="28">F81</f>
        <v>0</v>
      </c>
      <c r="G80" s="14">
        <f t="shared" si="28"/>
        <v>11.4</v>
      </c>
      <c r="H80" s="14">
        <f t="shared" si="28"/>
        <v>11.4</v>
      </c>
      <c r="I80" s="55">
        <f t="shared" si="24"/>
        <v>100</v>
      </c>
    </row>
    <row r="81" spans="1:10" ht="27.75" customHeight="1">
      <c r="A81" s="29">
        <v>72</v>
      </c>
      <c r="B81" s="137" t="s">
        <v>36</v>
      </c>
      <c r="C81" s="56"/>
      <c r="D81" s="56"/>
      <c r="E81" s="56"/>
      <c r="F81" s="14">
        <f t="shared" si="28"/>
        <v>0</v>
      </c>
      <c r="G81" s="14">
        <f t="shared" si="28"/>
        <v>11.4</v>
      </c>
      <c r="H81" s="14">
        <f t="shared" si="28"/>
        <v>11.4</v>
      </c>
      <c r="I81" s="55">
        <f t="shared" si="24"/>
        <v>100</v>
      </c>
    </row>
    <row r="82" spans="1:10" ht="25.5" customHeight="1">
      <c r="A82" s="29">
        <v>73</v>
      </c>
      <c r="B82" s="141" t="s">
        <v>37</v>
      </c>
      <c r="C82" s="142" t="s">
        <v>322</v>
      </c>
      <c r="D82" s="72"/>
      <c r="E82" s="151"/>
      <c r="F82" s="164"/>
      <c r="G82" s="164">
        <v>11.4</v>
      </c>
      <c r="H82" s="164">
        <v>11.4</v>
      </c>
      <c r="I82" s="55">
        <f t="shared" si="24"/>
        <v>100</v>
      </c>
    </row>
    <row r="83" spans="1:10" ht="15" customHeight="1">
      <c r="A83" s="29">
        <v>74</v>
      </c>
      <c r="B83" s="36" t="s">
        <v>20</v>
      </c>
      <c r="C83" s="140" t="s">
        <v>322</v>
      </c>
      <c r="D83" s="20">
        <v>200</v>
      </c>
      <c r="E83" s="108" t="s">
        <v>51</v>
      </c>
      <c r="F83" s="150">
        <f>F82</f>
        <v>0</v>
      </c>
      <c r="G83" s="150">
        <f t="shared" ref="G83:H84" si="29">G82</f>
        <v>11.4</v>
      </c>
      <c r="H83" s="150">
        <f t="shared" si="29"/>
        <v>11.4</v>
      </c>
      <c r="I83" s="55">
        <f t="shared" si="24"/>
        <v>100</v>
      </c>
    </row>
    <row r="84" spans="1:10" ht="15" customHeight="1">
      <c r="A84" s="29">
        <v>75</v>
      </c>
      <c r="B84" s="137" t="s">
        <v>30</v>
      </c>
      <c r="C84" s="140" t="s">
        <v>322</v>
      </c>
      <c r="D84" s="20" t="s">
        <v>163</v>
      </c>
      <c r="E84" s="108" t="s">
        <v>51</v>
      </c>
      <c r="F84" s="150">
        <f>F83</f>
        <v>0</v>
      </c>
      <c r="G84" s="150">
        <f t="shared" si="29"/>
        <v>11.4</v>
      </c>
      <c r="H84" s="150">
        <f t="shared" si="29"/>
        <v>11.4</v>
      </c>
      <c r="I84" s="55">
        <f t="shared" si="24"/>
        <v>100</v>
      </c>
    </row>
    <row r="85" spans="1:10" ht="93" customHeight="1">
      <c r="A85" s="29">
        <v>76</v>
      </c>
      <c r="B85" s="137" t="s">
        <v>203</v>
      </c>
      <c r="C85" s="20" t="s">
        <v>204</v>
      </c>
      <c r="D85" s="20"/>
      <c r="E85" s="56"/>
      <c r="F85" s="53">
        <f t="shared" ref="F85:H86" si="30">F86</f>
        <v>144.30000000000001</v>
      </c>
      <c r="G85" s="53">
        <f t="shared" si="30"/>
        <v>162.5</v>
      </c>
      <c r="H85" s="53">
        <f t="shared" si="30"/>
        <v>130</v>
      </c>
      <c r="I85" s="55">
        <f t="shared" si="24"/>
        <v>80</v>
      </c>
    </row>
    <row r="86" spans="1:10" ht="27" customHeight="1">
      <c r="A86" s="29">
        <v>77</v>
      </c>
      <c r="B86" s="137" t="s">
        <v>36</v>
      </c>
      <c r="C86" s="20" t="s">
        <v>204</v>
      </c>
      <c r="D86" s="20">
        <v>200</v>
      </c>
      <c r="E86" s="56"/>
      <c r="F86" s="53">
        <f t="shared" si="30"/>
        <v>144.30000000000001</v>
      </c>
      <c r="G86" s="53">
        <f t="shared" si="30"/>
        <v>162.5</v>
      </c>
      <c r="H86" s="53">
        <f t="shared" si="30"/>
        <v>130</v>
      </c>
      <c r="I86" s="55">
        <f t="shared" si="24"/>
        <v>80</v>
      </c>
    </row>
    <row r="87" spans="1:10" ht="27" customHeight="1">
      <c r="A87" s="29">
        <v>78</v>
      </c>
      <c r="B87" s="159" t="s">
        <v>37</v>
      </c>
      <c r="C87" s="70" t="s">
        <v>204</v>
      </c>
      <c r="D87" s="70" t="s">
        <v>163</v>
      </c>
      <c r="E87" s="70"/>
      <c r="F87" s="75">
        <v>144.30000000000001</v>
      </c>
      <c r="G87" s="75">
        <v>162.5</v>
      </c>
      <c r="H87" s="75">
        <v>130</v>
      </c>
      <c r="I87" s="55">
        <f t="shared" si="24"/>
        <v>80</v>
      </c>
      <c r="J87" s="84">
        <f>SUM(G87:I87)</f>
        <v>372.5</v>
      </c>
    </row>
    <row r="88" spans="1:10" ht="15.75" customHeight="1">
      <c r="A88" s="29">
        <v>79</v>
      </c>
      <c r="B88" s="36" t="s">
        <v>20</v>
      </c>
      <c r="C88" s="56"/>
      <c r="D88" s="56"/>
      <c r="E88" s="54" t="s">
        <v>50</v>
      </c>
      <c r="F88" s="55">
        <f>F89</f>
        <v>144.30000000000001</v>
      </c>
      <c r="G88" s="55">
        <f t="shared" ref="G88:H88" si="31">G89</f>
        <v>162.5</v>
      </c>
      <c r="H88" s="55">
        <f t="shared" si="31"/>
        <v>130</v>
      </c>
      <c r="I88" s="55">
        <f t="shared" si="24"/>
        <v>80</v>
      </c>
    </row>
    <row r="89" spans="1:10" ht="15.75" customHeight="1">
      <c r="A89" s="29">
        <v>80</v>
      </c>
      <c r="B89" s="137" t="s">
        <v>30</v>
      </c>
      <c r="C89" s="56"/>
      <c r="D89" s="56"/>
      <c r="E89" s="56" t="s">
        <v>51</v>
      </c>
      <c r="F89" s="55">
        <f>F85</f>
        <v>144.30000000000001</v>
      </c>
      <c r="G89" s="55">
        <f t="shared" ref="G89:H89" si="32">G85</f>
        <v>162.5</v>
      </c>
      <c r="H89" s="55">
        <f t="shared" si="32"/>
        <v>130</v>
      </c>
      <c r="I89" s="55">
        <f t="shared" si="24"/>
        <v>80</v>
      </c>
    </row>
    <row r="90" spans="1:10" ht="63" customHeight="1">
      <c r="A90" s="29">
        <v>81</v>
      </c>
      <c r="B90" s="137" t="s">
        <v>215</v>
      </c>
      <c r="C90" s="56" t="s">
        <v>189</v>
      </c>
      <c r="D90" s="54"/>
      <c r="E90" s="54"/>
      <c r="F90" s="14">
        <f t="shared" ref="F90:H91" si="33">F91</f>
        <v>220.4</v>
      </c>
      <c r="G90" s="14">
        <f t="shared" si="33"/>
        <v>263.2</v>
      </c>
      <c r="H90" s="14">
        <f t="shared" si="33"/>
        <v>245.3</v>
      </c>
      <c r="I90" s="55">
        <f t="shared" si="24"/>
        <v>93.199088145896667</v>
      </c>
    </row>
    <row r="91" spans="1:10" ht="27" customHeight="1">
      <c r="A91" s="29">
        <v>82</v>
      </c>
      <c r="B91" s="137" t="s">
        <v>36</v>
      </c>
      <c r="C91" s="56" t="s">
        <v>189</v>
      </c>
      <c r="D91" s="56" t="s">
        <v>86</v>
      </c>
      <c r="E91" s="54"/>
      <c r="F91" s="14">
        <f t="shared" si="33"/>
        <v>220.4</v>
      </c>
      <c r="G91" s="14">
        <f t="shared" si="33"/>
        <v>263.2</v>
      </c>
      <c r="H91" s="14">
        <f t="shared" si="33"/>
        <v>245.3</v>
      </c>
      <c r="I91" s="55">
        <f t="shared" si="24"/>
        <v>93.199088145896667</v>
      </c>
    </row>
    <row r="92" spans="1:10" ht="27" customHeight="1">
      <c r="A92" s="29">
        <v>83</v>
      </c>
      <c r="B92" s="159" t="s">
        <v>37</v>
      </c>
      <c r="C92" s="76" t="s">
        <v>189</v>
      </c>
      <c r="D92" s="76" t="s">
        <v>163</v>
      </c>
      <c r="E92" s="76"/>
      <c r="F92" s="77">
        <v>220.4</v>
      </c>
      <c r="G92" s="77">
        <v>263.2</v>
      </c>
      <c r="H92" s="77">
        <v>245.3</v>
      </c>
      <c r="I92" s="55">
        <f t="shared" si="24"/>
        <v>93.199088145896667</v>
      </c>
      <c r="J92" s="84">
        <f>SUM(G92:I92)</f>
        <v>601.69908814589667</v>
      </c>
    </row>
    <row r="93" spans="1:10" ht="15" customHeight="1">
      <c r="A93" s="29">
        <v>84</v>
      </c>
      <c r="B93" s="36" t="s">
        <v>22</v>
      </c>
      <c r="C93" s="54" t="s">
        <v>188</v>
      </c>
      <c r="D93" s="54"/>
      <c r="E93" s="54" t="s">
        <v>52</v>
      </c>
      <c r="F93" s="55">
        <f>F94</f>
        <v>220.4</v>
      </c>
      <c r="G93" s="55">
        <f t="shared" ref="G93:H93" si="34">G94</f>
        <v>263.2</v>
      </c>
      <c r="H93" s="55">
        <f t="shared" si="34"/>
        <v>245.3</v>
      </c>
      <c r="I93" s="55">
        <f t="shared" si="24"/>
        <v>93.199088145896667</v>
      </c>
    </row>
    <row r="94" spans="1:10" ht="12" customHeight="1">
      <c r="A94" s="29">
        <v>85</v>
      </c>
      <c r="B94" s="36" t="s">
        <v>23</v>
      </c>
      <c r="C94" s="54" t="s">
        <v>188</v>
      </c>
      <c r="D94" s="54"/>
      <c r="E94" s="54" t="s">
        <v>53</v>
      </c>
      <c r="F94" s="55">
        <f>F90</f>
        <v>220.4</v>
      </c>
      <c r="G94" s="55">
        <f t="shared" ref="G94:H94" si="35">G90</f>
        <v>263.2</v>
      </c>
      <c r="H94" s="55">
        <f t="shared" si="35"/>
        <v>245.3</v>
      </c>
      <c r="I94" s="55">
        <f t="shared" si="24"/>
        <v>93.199088145896667</v>
      </c>
    </row>
    <row r="95" spans="1:10" ht="27" customHeight="1">
      <c r="A95" s="29">
        <v>92</v>
      </c>
      <c r="B95" s="159" t="s">
        <v>37</v>
      </c>
      <c r="C95" s="76" t="s">
        <v>190</v>
      </c>
      <c r="D95" s="76" t="s">
        <v>163</v>
      </c>
      <c r="E95" s="76"/>
      <c r="F95" s="77">
        <v>16</v>
      </c>
      <c r="G95" s="77">
        <v>0</v>
      </c>
      <c r="H95" s="77">
        <v>0</v>
      </c>
      <c r="I95" s="55" t="e">
        <f t="shared" si="24"/>
        <v>#DIV/0!</v>
      </c>
      <c r="J95" s="84" t="e">
        <f>SUM(G95:I95)</f>
        <v>#DIV/0!</v>
      </c>
    </row>
    <row r="96" spans="1:10" ht="15" customHeight="1">
      <c r="A96" s="29">
        <v>93</v>
      </c>
      <c r="B96" s="36" t="s">
        <v>22</v>
      </c>
      <c r="C96" s="54" t="s">
        <v>188</v>
      </c>
      <c r="D96" s="54"/>
      <c r="E96" s="54" t="s">
        <v>52</v>
      </c>
      <c r="F96" s="55">
        <f>F97</f>
        <v>220.4</v>
      </c>
      <c r="G96" s="55">
        <f t="shared" ref="G96:H96" si="36">G97</f>
        <v>263.2</v>
      </c>
      <c r="H96" s="55">
        <f t="shared" si="36"/>
        <v>245.3</v>
      </c>
      <c r="I96" s="55">
        <f t="shared" si="24"/>
        <v>93.199088145896667</v>
      </c>
    </row>
    <row r="97" spans="1:10" ht="12" customHeight="1">
      <c r="A97" s="29">
        <v>94</v>
      </c>
      <c r="B97" s="36" t="s">
        <v>23</v>
      </c>
      <c r="C97" s="54" t="s">
        <v>188</v>
      </c>
      <c r="D97" s="54"/>
      <c r="E97" s="54" t="s">
        <v>53</v>
      </c>
      <c r="F97" s="55">
        <f>F93</f>
        <v>220.4</v>
      </c>
      <c r="G97" s="55">
        <f t="shared" ref="G97:H97" si="37">G93</f>
        <v>263.2</v>
      </c>
      <c r="H97" s="55">
        <f t="shared" si="37"/>
        <v>245.3</v>
      </c>
      <c r="I97" s="55">
        <f t="shared" si="24"/>
        <v>93.199088145896667</v>
      </c>
    </row>
    <row r="98" spans="1:10" ht="67.5" customHeight="1">
      <c r="A98" s="29">
        <v>95</v>
      </c>
      <c r="B98" s="137" t="s">
        <v>230</v>
      </c>
      <c r="C98" s="108" t="s">
        <v>190</v>
      </c>
      <c r="D98" s="54"/>
      <c r="E98" s="54"/>
      <c r="F98" s="55">
        <f>F99+F101</f>
        <v>16</v>
      </c>
      <c r="G98" s="55">
        <f t="shared" ref="G98:H98" si="38">G99+G101</f>
        <v>40</v>
      </c>
      <c r="H98" s="55">
        <f t="shared" si="38"/>
        <v>40</v>
      </c>
      <c r="I98" s="55">
        <f t="shared" si="24"/>
        <v>100</v>
      </c>
    </row>
    <row r="99" spans="1:10" ht="51" customHeight="1">
      <c r="A99" s="29">
        <v>96</v>
      </c>
      <c r="B99" s="137" t="s">
        <v>33</v>
      </c>
      <c r="C99" s="108" t="s">
        <v>190</v>
      </c>
      <c r="D99" s="56" t="s">
        <v>162</v>
      </c>
      <c r="E99" s="54"/>
      <c r="F99" s="14">
        <f>F100</f>
        <v>16</v>
      </c>
      <c r="G99" s="14">
        <f t="shared" ref="G99:H99" si="39">G100</f>
        <v>0</v>
      </c>
      <c r="H99" s="14">
        <f t="shared" si="39"/>
        <v>0</v>
      </c>
      <c r="I99" s="55" t="e">
        <f t="shared" si="24"/>
        <v>#DIV/0!</v>
      </c>
    </row>
    <row r="100" spans="1:10" ht="12" customHeight="1">
      <c r="A100" s="29"/>
      <c r="B100" s="141" t="s">
        <v>34</v>
      </c>
      <c r="C100" s="151" t="s">
        <v>190</v>
      </c>
      <c r="D100" s="151" t="s">
        <v>125</v>
      </c>
      <c r="E100" s="151"/>
      <c r="F100" s="164">
        <v>16</v>
      </c>
      <c r="G100" s="164"/>
      <c r="H100" s="164"/>
      <c r="I100" s="55" t="e">
        <f t="shared" si="24"/>
        <v>#DIV/0!</v>
      </c>
    </row>
    <row r="101" spans="1:10" ht="63" customHeight="1">
      <c r="A101" s="29">
        <v>90</v>
      </c>
      <c r="B101" s="137" t="s">
        <v>0</v>
      </c>
      <c r="C101" s="56" t="s">
        <v>190</v>
      </c>
      <c r="D101" s="54"/>
      <c r="E101" s="54"/>
      <c r="F101" s="14">
        <f t="shared" ref="F101:H102" si="40">F102</f>
        <v>0</v>
      </c>
      <c r="G101" s="14">
        <f t="shared" si="40"/>
        <v>40</v>
      </c>
      <c r="H101" s="14">
        <f t="shared" si="40"/>
        <v>40</v>
      </c>
      <c r="I101" s="55">
        <f t="shared" si="24"/>
        <v>100</v>
      </c>
    </row>
    <row r="102" spans="1:10" ht="27" customHeight="1">
      <c r="A102" s="29">
        <v>91</v>
      </c>
      <c r="B102" s="137" t="s">
        <v>36</v>
      </c>
      <c r="C102" s="56" t="s">
        <v>190</v>
      </c>
      <c r="D102" s="56" t="s">
        <v>86</v>
      </c>
      <c r="E102" s="54"/>
      <c r="F102" s="14">
        <f t="shared" si="40"/>
        <v>0</v>
      </c>
      <c r="G102" s="14">
        <f t="shared" si="40"/>
        <v>40</v>
      </c>
      <c r="H102" s="14">
        <f t="shared" si="40"/>
        <v>40</v>
      </c>
      <c r="I102" s="55">
        <f t="shared" si="24"/>
        <v>100</v>
      </c>
    </row>
    <row r="103" spans="1:10" ht="27" customHeight="1">
      <c r="A103" s="29">
        <v>92</v>
      </c>
      <c r="B103" s="159" t="s">
        <v>37</v>
      </c>
      <c r="C103" s="76" t="s">
        <v>190</v>
      </c>
      <c r="D103" s="76" t="s">
        <v>163</v>
      </c>
      <c r="E103" s="76"/>
      <c r="F103" s="77">
        <v>0</v>
      </c>
      <c r="G103" s="77">
        <v>40</v>
      </c>
      <c r="H103" s="77">
        <v>40</v>
      </c>
      <c r="I103" s="55">
        <f t="shared" si="24"/>
        <v>100</v>
      </c>
      <c r="J103" s="84">
        <f>SUM(G103:I103)</f>
        <v>180</v>
      </c>
    </row>
    <row r="104" spans="1:10" ht="15" customHeight="1">
      <c r="A104" s="29">
        <v>93</v>
      </c>
      <c r="B104" s="36" t="s">
        <v>22</v>
      </c>
      <c r="C104" s="54" t="s">
        <v>188</v>
      </c>
      <c r="D104" s="54"/>
      <c r="E104" s="54" t="s">
        <v>52</v>
      </c>
      <c r="F104" s="55">
        <f>F105</f>
        <v>0</v>
      </c>
      <c r="G104" s="55">
        <f>G105</f>
        <v>40</v>
      </c>
      <c r="H104" s="55">
        <f>H105</f>
        <v>40</v>
      </c>
      <c r="I104" s="55">
        <f t="shared" si="24"/>
        <v>100</v>
      </c>
    </row>
    <row r="105" spans="1:10" ht="12" customHeight="1">
      <c r="A105" s="29">
        <v>94</v>
      </c>
      <c r="B105" s="36" t="s">
        <v>23</v>
      </c>
      <c r="C105" s="54" t="s">
        <v>188</v>
      </c>
      <c r="D105" s="54"/>
      <c r="E105" s="54" t="s">
        <v>53</v>
      </c>
      <c r="F105" s="55">
        <f>F101</f>
        <v>0</v>
      </c>
      <c r="G105" s="55">
        <f>G101</f>
        <v>40</v>
      </c>
      <c r="H105" s="55">
        <f>H101</f>
        <v>40</v>
      </c>
      <c r="I105" s="55">
        <f t="shared" si="24"/>
        <v>100</v>
      </c>
    </row>
    <row r="106" spans="1:10" ht="63" customHeight="1">
      <c r="A106" s="29">
        <v>95</v>
      </c>
      <c r="B106" s="137" t="s">
        <v>1</v>
      </c>
      <c r="C106" s="56" t="s">
        <v>191</v>
      </c>
      <c r="D106" s="54"/>
      <c r="E106" s="54"/>
      <c r="F106" s="55">
        <f>F107+F109</f>
        <v>11</v>
      </c>
      <c r="G106" s="55">
        <f>G107+G109</f>
        <v>18.100000000000001</v>
      </c>
      <c r="H106" s="55">
        <f>H107+H109</f>
        <v>18</v>
      </c>
      <c r="I106" s="55">
        <f t="shared" si="24"/>
        <v>99.447513812154682</v>
      </c>
    </row>
    <row r="107" spans="1:10" ht="51" customHeight="1">
      <c r="A107" s="29">
        <v>96</v>
      </c>
      <c r="B107" s="137" t="s">
        <v>33</v>
      </c>
      <c r="C107" s="56" t="s">
        <v>191</v>
      </c>
      <c r="D107" s="56" t="s">
        <v>162</v>
      </c>
      <c r="E107" s="54"/>
      <c r="F107" s="14">
        <f>F108</f>
        <v>9</v>
      </c>
      <c r="G107" s="14">
        <f>G108</f>
        <v>18.100000000000001</v>
      </c>
      <c r="H107" s="14">
        <f>H108</f>
        <v>18</v>
      </c>
      <c r="I107" s="55">
        <f t="shared" si="24"/>
        <v>99.447513812154682</v>
      </c>
    </row>
    <row r="108" spans="1:10" ht="27" customHeight="1">
      <c r="A108" s="29">
        <v>97</v>
      </c>
      <c r="B108" s="159" t="s">
        <v>58</v>
      </c>
      <c r="C108" s="76" t="s">
        <v>191</v>
      </c>
      <c r="D108" s="76" t="s">
        <v>135</v>
      </c>
      <c r="E108" s="80"/>
      <c r="F108" s="77">
        <v>9</v>
      </c>
      <c r="G108" s="77">
        <v>18.100000000000001</v>
      </c>
      <c r="H108" s="77">
        <v>18</v>
      </c>
      <c r="I108" s="55">
        <f t="shared" si="24"/>
        <v>99.447513812154682</v>
      </c>
      <c r="J108" s="84">
        <f>SUM(G108:I108)</f>
        <v>135.54751381215468</v>
      </c>
    </row>
    <row r="109" spans="1:10" ht="27" customHeight="1">
      <c r="A109" s="29">
        <v>98</v>
      </c>
      <c r="B109" s="137" t="s">
        <v>36</v>
      </c>
      <c r="C109" s="56" t="s">
        <v>191</v>
      </c>
      <c r="D109" s="56" t="s">
        <v>86</v>
      </c>
      <c r="E109" s="54"/>
      <c r="F109" s="14">
        <f>F110</f>
        <v>2</v>
      </c>
      <c r="G109" s="14">
        <f>G110</f>
        <v>0</v>
      </c>
      <c r="H109" s="14">
        <f>H110</f>
        <v>0</v>
      </c>
      <c r="I109" s="55" t="e">
        <f t="shared" si="24"/>
        <v>#DIV/0!</v>
      </c>
    </row>
    <row r="110" spans="1:10" ht="27" customHeight="1">
      <c r="A110" s="29">
        <v>99</v>
      </c>
      <c r="B110" s="159" t="s">
        <v>37</v>
      </c>
      <c r="C110" s="76" t="s">
        <v>191</v>
      </c>
      <c r="D110" s="76" t="s">
        <v>163</v>
      </c>
      <c r="E110" s="80"/>
      <c r="F110" s="77">
        <v>2</v>
      </c>
      <c r="G110" s="77"/>
      <c r="H110" s="77"/>
      <c r="I110" s="55" t="e">
        <f t="shared" si="24"/>
        <v>#DIV/0!</v>
      </c>
      <c r="J110" s="84" t="e">
        <f>SUM(G110:I110)</f>
        <v>#DIV/0!</v>
      </c>
    </row>
    <row r="111" spans="1:10" ht="12" customHeight="1">
      <c r="A111" s="29">
        <v>100</v>
      </c>
      <c r="B111" s="36" t="s">
        <v>22</v>
      </c>
      <c r="C111" s="54" t="s">
        <v>188</v>
      </c>
      <c r="D111" s="54"/>
      <c r="E111" s="54" t="s">
        <v>52</v>
      </c>
      <c r="F111" s="55">
        <f>F112</f>
        <v>11</v>
      </c>
      <c r="G111" s="55">
        <f>G112</f>
        <v>18.100000000000001</v>
      </c>
      <c r="H111" s="55">
        <f>H112</f>
        <v>18</v>
      </c>
      <c r="I111" s="55">
        <f t="shared" si="24"/>
        <v>99.447513812154682</v>
      </c>
    </row>
    <row r="112" spans="1:10" ht="12" customHeight="1">
      <c r="A112" s="29">
        <v>101</v>
      </c>
      <c r="B112" s="36" t="s">
        <v>23</v>
      </c>
      <c r="C112" s="54" t="s">
        <v>188</v>
      </c>
      <c r="D112" s="54"/>
      <c r="E112" s="54" t="s">
        <v>53</v>
      </c>
      <c r="F112" s="55">
        <f>F106</f>
        <v>11</v>
      </c>
      <c r="G112" s="55">
        <f>G106</f>
        <v>18.100000000000001</v>
      </c>
      <c r="H112" s="55">
        <f>H106</f>
        <v>18</v>
      </c>
      <c r="I112" s="55">
        <f t="shared" si="24"/>
        <v>99.447513812154682</v>
      </c>
    </row>
    <row r="113" spans="1:10" ht="27" customHeight="1">
      <c r="A113" s="29">
        <v>123</v>
      </c>
      <c r="B113" s="36" t="s">
        <v>90</v>
      </c>
      <c r="C113" s="54" t="s">
        <v>176</v>
      </c>
      <c r="D113" s="54"/>
      <c r="E113" s="54"/>
      <c r="F113" s="55">
        <f>F114+F121</f>
        <v>3579.6000000000004</v>
      </c>
      <c r="G113" s="55">
        <f t="shared" ref="G113:H113" si="41">G114+G121</f>
        <v>3816.7000000000007</v>
      </c>
      <c r="H113" s="55">
        <f t="shared" si="41"/>
        <v>3598.9000000000005</v>
      </c>
      <c r="I113" s="55">
        <f t="shared" si="24"/>
        <v>94.293499620090643</v>
      </c>
    </row>
    <row r="114" spans="1:10" ht="15" customHeight="1">
      <c r="A114" s="29">
        <v>124</v>
      </c>
      <c r="B114" s="36" t="s">
        <v>136</v>
      </c>
      <c r="C114" s="54" t="s">
        <v>177</v>
      </c>
      <c r="D114" s="54"/>
      <c r="E114" s="54"/>
      <c r="F114" s="55">
        <f>F116+F120</f>
        <v>940</v>
      </c>
      <c r="G114" s="55">
        <f t="shared" ref="G114:H114" si="42">G116+G120</f>
        <v>980.5</v>
      </c>
      <c r="H114" s="55">
        <f t="shared" si="42"/>
        <v>858.2</v>
      </c>
      <c r="I114" s="55">
        <f t="shared" si="24"/>
        <v>87.526772055073948</v>
      </c>
    </row>
    <row r="115" spans="1:10" ht="54.75" customHeight="1">
      <c r="A115" s="29">
        <v>125</v>
      </c>
      <c r="B115" s="137" t="s">
        <v>219</v>
      </c>
      <c r="C115" s="140" t="s">
        <v>323</v>
      </c>
      <c r="D115" s="17"/>
      <c r="E115" s="61"/>
      <c r="F115" s="14">
        <f t="shared" ref="F115:H116" si="43">F116</f>
        <v>0</v>
      </c>
      <c r="G115" s="14">
        <f t="shared" si="43"/>
        <v>40.5</v>
      </c>
      <c r="H115" s="14">
        <f t="shared" si="43"/>
        <v>40.5</v>
      </c>
      <c r="I115" s="55">
        <f t="shared" si="24"/>
        <v>100</v>
      </c>
    </row>
    <row r="116" spans="1:10" ht="39" customHeight="1">
      <c r="A116" s="29">
        <v>126</v>
      </c>
      <c r="B116" s="137" t="s">
        <v>302</v>
      </c>
      <c r="C116" s="140" t="s">
        <v>323</v>
      </c>
      <c r="D116" s="20">
        <v>100</v>
      </c>
      <c r="E116" s="56"/>
      <c r="F116" s="14">
        <f t="shared" si="43"/>
        <v>0</v>
      </c>
      <c r="G116" s="14">
        <f t="shared" si="43"/>
        <v>40.5</v>
      </c>
      <c r="H116" s="14">
        <f t="shared" si="43"/>
        <v>40.5</v>
      </c>
      <c r="I116" s="55">
        <f t="shared" si="24"/>
        <v>100</v>
      </c>
    </row>
    <row r="117" spans="1:10" ht="30" customHeight="1">
      <c r="A117" s="29">
        <v>127</v>
      </c>
      <c r="B117" s="141" t="s">
        <v>58</v>
      </c>
      <c r="C117" s="152" t="s">
        <v>301</v>
      </c>
      <c r="D117" s="70" t="s">
        <v>135</v>
      </c>
      <c r="E117" s="76"/>
      <c r="F117" s="77"/>
      <c r="G117" s="77">
        <v>40.5</v>
      </c>
      <c r="H117" s="77">
        <v>40.5</v>
      </c>
      <c r="I117" s="55">
        <f t="shared" si="24"/>
        <v>100</v>
      </c>
    </row>
    <row r="118" spans="1:10" ht="15" customHeight="1">
      <c r="A118" s="29">
        <v>121</v>
      </c>
      <c r="B118" s="137" t="s">
        <v>79</v>
      </c>
      <c r="C118" s="61" t="s">
        <v>175</v>
      </c>
      <c r="D118" s="61"/>
      <c r="E118" s="61"/>
      <c r="F118" s="14">
        <f t="shared" ref="F118:H119" si="44">F119</f>
        <v>940</v>
      </c>
      <c r="G118" s="14">
        <f t="shared" si="44"/>
        <v>940</v>
      </c>
      <c r="H118" s="14">
        <f t="shared" si="44"/>
        <v>817.7</v>
      </c>
      <c r="I118" s="55">
        <f t="shared" si="24"/>
        <v>86.989361702127667</v>
      </c>
    </row>
    <row r="119" spans="1:10" ht="54" customHeight="1">
      <c r="A119" s="29">
        <v>122</v>
      </c>
      <c r="B119" s="137" t="s">
        <v>33</v>
      </c>
      <c r="C119" s="56" t="s">
        <v>196</v>
      </c>
      <c r="D119" s="56" t="s">
        <v>162</v>
      </c>
      <c r="E119" s="56"/>
      <c r="F119" s="14">
        <f t="shared" si="44"/>
        <v>940</v>
      </c>
      <c r="G119" s="14">
        <f t="shared" si="44"/>
        <v>940</v>
      </c>
      <c r="H119" s="14">
        <f t="shared" si="44"/>
        <v>817.7</v>
      </c>
      <c r="I119" s="55">
        <f t="shared" si="24"/>
        <v>86.989361702127667</v>
      </c>
    </row>
    <row r="120" spans="1:10" ht="28.5" customHeight="1">
      <c r="A120" s="29">
        <v>123</v>
      </c>
      <c r="B120" s="159" t="s">
        <v>58</v>
      </c>
      <c r="C120" s="76" t="s">
        <v>196</v>
      </c>
      <c r="D120" s="76" t="s">
        <v>135</v>
      </c>
      <c r="E120" s="76"/>
      <c r="F120" s="77">
        <v>940</v>
      </c>
      <c r="G120" s="77">
        <f>'пр 4 вед '!H19</f>
        <v>940</v>
      </c>
      <c r="H120" s="77">
        <f>'пр 4 вед '!I19</f>
        <v>817.7</v>
      </c>
      <c r="I120" s="55">
        <f t="shared" si="24"/>
        <v>86.989361702127667</v>
      </c>
    </row>
    <row r="121" spans="1:10" ht="15" customHeight="1">
      <c r="A121" s="29">
        <v>135</v>
      </c>
      <c r="B121" s="36" t="s">
        <v>137</v>
      </c>
      <c r="C121" s="54" t="s">
        <v>212</v>
      </c>
      <c r="D121" s="54"/>
      <c r="E121" s="54"/>
      <c r="F121" s="55">
        <f>F122+F127+F133+F140+F145+F150+F159+F162</f>
        <v>2639.6000000000004</v>
      </c>
      <c r="G121" s="55">
        <f t="shared" ref="G121:H121" si="45">G122+G127+G133+G140+G145+G150+G159+G162</f>
        <v>2836.2000000000007</v>
      </c>
      <c r="H121" s="55">
        <f t="shared" si="45"/>
        <v>2740.7000000000007</v>
      </c>
      <c r="I121" s="55">
        <f t="shared" si="24"/>
        <v>96.632818560045138</v>
      </c>
    </row>
    <row r="122" spans="1:10" ht="51" customHeight="1">
      <c r="A122" s="29">
        <v>101</v>
      </c>
      <c r="B122" s="137" t="s">
        <v>299</v>
      </c>
      <c r="C122" s="140" t="s">
        <v>330</v>
      </c>
      <c r="D122" s="17"/>
      <c r="E122" s="17"/>
      <c r="F122" s="14">
        <f>F123</f>
        <v>0</v>
      </c>
      <c r="G122" s="14">
        <f t="shared" ref="G122:H122" si="46">G123</f>
        <v>33.9</v>
      </c>
      <c r="H122" s="14">
        <f t="shared" si="46"/>
        <v>33.9</v>
      </c>
      <c r="I122" s="55">
        <f t="shared" si="24"/>
        <v>100</v>
      </c>
    </row>
    <row r="123" spans="1:10" ht="54" customHeight="1">
      <c r="A123" s="29">
        <v>102</v>
      </c>
      <c r="B123" s="161" t="s">
        <v>33</v>
      </c>
      <c r="C123" s="140" t="s">
        <v>330</v>
      </c>
      <c r="D123" s="20">
        <v>100</v>
      </c>
      <c r="E123" s="20"/>
      <c r="F123" s="53">
        <f t="shared" ref="F123:H123" si="47">F124</f>
        <v>0</v>
      </c>
      <c r="G123" s="53">
        <f t="shared" si="47"/>
        <v>33.9</v>
      </c>
      <c r="H123" s="53">
        <f t="shared" si="47"/>
        <v>33.9</v>
      </c>
      <c r="I123" s="55">
        <f t="shared" si="24"/>
        <v>100</v>
      </c>
    </row>
    <row r="124" spans="1:10" ht="29.25" customHeight="1">
      <c r="A124" s="29">
        <v>103</v>
      </c>
      <c r="B124" s="159" t="s">
        <v>58</v>
      </c>
      <c r="C124" s="152" t="s">
        <v>330</v>
      </c>
      <c r="D124" s="70" t="s">
        <v>135</v>
      </c>
      <c r="E124" s="70"/>
      <c r="F124" s="75"/>
      <c r="G124" s="75">
        <v>33.9</v>
      </c>
      <c r="H124" s="75">
        <v>33.9</v>
      </c>
      <c r="I124" s="55">
        <f t="shared" si="24"/>
        <v>100</v>
      </c>
      <c r="J124" s="84">
        <f>SUM(G124:I124)</f>
        <v>167.8</v>
      </c>
    </row>
    <row r="125" spans="1:10" ht="52.5" customHeight="1">
      <c r="A125" s="29">
        <v>104</v>
      </c>
      <c r="B125" s="36" t="s">
        <v>80</v>
      </c>
      <c r="C125" s="140" t="s">
        <v>330</v>
      </c>
      <c r="D125" s="54"/>
      <c r="E125" s="54" t="s">
        <v>42</v>
      </c>
      <c r="F125" s="55">
        <f>F122</f>
        <v>0</v>
      </c>
      <c r="G125" s="55">
        <f>G126</f>
        <v>33.9</v>
      </c>
      <c r="H125" s="55">
        <f>H122</f>
        <v>33.9</v>
      </c>
      <c r="I125" s="55">
        <f t="shared" si="24"/>
        <v>100</v>
      </c>
    </row>
    <row r="126" spans="1:10" ht="15" customHeight="1">
      <c r="A126" s="29">
        <v>105</v>
      </c>
      <c r="B126" s="36" t="s">
        <v>167</v>
      </c>
      <c r="C126" s="140" t="s">
        <v>330</v>
      </c>
      <c r="D126" s="54"/>
      <c r="E126" s="54" t="s">
        <v>44</v>
      </c>
      <c r="F126" s="55">
        <f>F122</f>
        <v>0</v>
      </c>
      <c r="G126" s="55">
        <f>G122</f>
        <v>33.9</v>
      </c>
      <c r="H126" s="55">
        <f t="shared" ref="H126" si="48">H122</f>
        <v>33.9</v>
      </c>
      <c r="I126" s="55">
        <f t="shared" si="24"/>
        <v>100</v>
      </c>
    </row>
    <row r="127" spans="1:10" ht="38.25" customHeight="1">
      <c r="A127" s="29">
        <v>136</v>
      </c>
      <c r="B127" s="137" t="s">
        <v>219</v>
      </c>
      <c r="C127" s="140" t="s">
        <v>301</v>
      </c>
      <c r="D127" s="17"/>
      <c r="E127" s="17"/>
      <c r="F127" s="14">
        <f>F128+F131</f>
        <v>0</v>
      </c>
      <c r="G127" s="14">
        <f>G128+G131</f>
        <v>137.30000000000001</v>
      </c>
      <c r="H127" s="14">
        <f>H128+H131</f>
        <v>137.30000000000001</v>
      </c>
      <c r="I127" s="55">
        <f t="shared" si="24"/>
        <v>100</v>
      </c>
    </row>
    <row r="128" spans="1:10" ht="37.5" customHeight="1">
      <c r="A128" s="29">
        <v>137</v>
      </c>
      <c r="B128" s="137" t="s">
        <v>302</v>
      </c>
      <c r="C128" s="140" t="s">
        <v>301</v>
      </c>
      <c r="D128" s="20">
        <v>100</v>
      </c>
      <c r="E128" s="20"/>
      <c r="F128" s="53">
        <f t="shared" ref="F128:H128" si="49">F129</f>
        <v>0</v>
      </c>
      <c r="G128" s="53">
        <f t="shared" si="49"/>
        <v>127.7</v>
      </c>
      <c r="H128" s="53">
        <f t="shared" si="49"/>
        <v>127.7</v>
      </c>
      <c r="I128" s="55">
        <f t="shared" si="24"/>
        <v>100</v>
      </c>
    </row>
    <row r="129" spans="1:10" ht="28.5" customHeight="1">
      <c r="A129" s="29">
        <v>138</v>
      </c>
      <c r="B129" s="141" t="s">
        <v>58</v>
      </c>
      <c r="C129" s="152" t="s">
        <v>301</v>
      </c>
      <c r="D129" s="70" t="s">
        <v>135</v>
      </c>
      <c r="E129" s="70"/>
      <c r="F129" s="75"/>
      <c r="G129" s="75">
        <f>127.7</f>
        <v>127.7</v>
      </c>
      <c r="H129" s="75">
        <v>127.7</v>
      </c>
      <c r="I129" s="55">
        <f t="shared" si="24"/>
        <v>100</v>
      </c>
    </row>
    <row r="130" spans="1:10" ht="15" customHeight="1">
      <c r="A130" s="29">
        <v>140</v>
      </c>
      <c r="B130" s="36" t="s">
        <v>167</v>
      </c>
      <c r="C130" s="140" t="s">
        <v>301</v>
      </c>
      <c r="D130" s="54"/>
      <c r="E130" s="54" t="s">
        <v>44</v>
      </c>
      <c r="F130" s="55">
        <f>F128</f>
        <v>0</v>
      </c>
      <c r="G130" s="55">
        <f>G131</f>
        <v>9.6</v>
      </c>
      <c r="H130" s="55">
        <f>H131</f>
        <v>9.6</v>
      </c>
      <c r="I130" s="55">
        <f t="shared" si="24"/>
        <v>100</v>
      </c>
    </row>
    <row r="131" spans="1:10" ht="15" customHeight="1">
      <c r="A131" s="29">
        <v>148</v>
      </c>
      <c r="B131" s="126" t="s">
        <v>39</v>
      </c>
      <c r="C131" s="140" t="s">
        <v>301</v>
      </c>
      <c r="D131" s="20" t="s">
        <v>102</v>
      </c>
      <c r="E131" s="19"/>
      <c r="F131" s="14">
        <f>F132</f>
        <v>0</v>
      </c>
      <c r="G131" s="14">
        <f t="shared" ref="G131:H131" si="50">G132</f>
        <v>9.6</v>
      </c>
      <c r="H131" s="14">
        <f t="shared" si="50"/>
        <v>9.6</v>
      </c>
      <c r="I131" s="55">
        <f t="shared" si="24"/>
        <v>100</v>
      </c>
    </row>
    <row r="132" spans="1:10" ht="15" customHeight="1">
      <c r="A132" s="29">
        <v>149</v>
      </c>
      <c r="B132" s="123" t="s">
        <v>40</v>
      </c>
      <c r="C132" s="165" t="s">
        <v>301</v>
      </c>
      <c r="D132" s="70" t="s">
        <v>74</v>
      </c>
      <c r="E132" s="79"/>
      <c r="F132" s="77"/>
      <c r="G132" s="77">
        <v>9.6</v>
      </c>
      <c r="H132" s="77">
        <v>9.6</v>
      </c>
      <c r="I132" s="55">
        <f t="shared" si="24"/>
        <v>100</v>
      </c>
    </row>
    <row r="133" spans="1:10" ht="39" customHeight="1">
      <c r="A133" s="29">
        <v>150</v>
      </c>
      <c r="B133" s="137" t="s">
        <v>73</v>
      </c>
      <c r="C133" s="61" t="s">
        <v>184</v>
      </c>
      <c r="D133" s="61"/>
      <c r="E133" s="61"/>
      <c r="F133" s="14">
        <f>F134+F136</f>
        <v>58</v>
      </c>
      <c r="G133" s="14">
        <f>G134+G136</f>
        <v>58.400000000000006</v>
      </c>
      <c r="H133" s="14">
        <f>H134+H136</f>
        <v>58.400000000000006</v>
      </c>
      <c r="I133" s="55">
        <f t="shared" si="24"/>
        <v>100</v>
      </c>
    </row>
    <row r="134" spans="1:10" ht="51" customHeight="1">
      <c r="A134" s="29">
        <v>151</v>
      </c>
      <c r="B134" s="137" t="s">
        <v>33</v>
      </c>
      <c r="C134" s="56" t="s">
        <v>184</v>
      </c>
      <c r="D134" s="56" t="s">
        <v>162</v>
      </c>
      <c r="E134" s="56"/>
      <c r="F134" s="14">
        <f>F135</f>
        <v>58</v>
      </c>
      <c r="G134" s="14">
        <f>G135</f>
        <v>55.2</v>
      </c>
      <c r="H134" s="14">
        <f>H135</f>
        <v>55.2</v>
      </c>
      <c r="I134" s="55">
        <f t="shared" si="24"/>
        <v>100</v>
      </c>
    </row>
    <row r="135" spans="1:10" ht="15" customHeight="1">
      <c r="A135" s="29">
        <v>152</v>
      </c>
      <c r="B135" s="159" t="s">
        <v>34</v>
      </c>
      <c r="C135" s="76" t="s">
        <v>184</v>
      </c>
      <c r="D135" s="76" t="s">
        <v>135</v>
      </c>
      <c r="E135" s="76"/>
      <c r="F135" s="77">
        <v>58</v>
      </c>
      <c r="G135" s="77">
        <v>55.2</v>
      </c>
      <c r="H135" s="77">
        <v>55.2</v>
      </c>
      <c r="I135" s="55">
        <f t="shared" si="24"/>
        <v>100</v>
      </c>
      <c r="J135" s="84">
        <f>SUM(G135:I135)</f>
        <v>210.4</v>
      </c>
    </row>
    <row r="136" spans="1:10" ht="27" customHeight="1">
      <c r="A136" s="29">
        <v>69</v>
      </c>
      <c r="B136" s="137" t="s">
        <v>36</v>
      </c>
      <c r="C136" s="56" t="s">
        <v>184</v>
      </c>
      <c r="D136" s="56" t="s">
        <v>86</v>
      </c>
      <c r="E136" s="56"/>
      <c r="F136" s="14">
        <f>F137</f>
        <v>0</v>
      </c>
      <c r="G136" s="14">
        <f>G137</f>
        <v>3.2</v>
      </c>
      <c r="H136" s="14">
        <f>H137</f>
        <v>3.2</v>
      </c>
      <c r="I136" s="55">
        <f t="shared" si="24"/>
        <v>100</v>
      </c>
    </row>
    <row r="137" spans="1:10" ht="27" customHeight="1">
      <c r="A137" s="29">
        <v>70</v>
      </c>
      <c r="B137" s="159" t="s">
        <v>37</v>
      </c>
      <c r="C137" s="76" t="s">
        <v>184</v>
      </c>
      <c r="D137" s="76" t="s">
        <v>163</v>
      </c>
      <c r="E137" s="76"/>
      <c r="F137" s="77"/>
      <c r="G137" s="77">
        <v>3.2</v>
      </c>
      <c r="H137" s="77">
        <v>3.2</v>
      </c>
      <c r="I137" s="55">
        <f t="shared" si="24"/>
        <v>100</v>
      </c>
      <c r="J137" s="84">
        <f>SUM(G137:I137)</f>
        <v>106.4</v>
      </c>
    </row>
    <row r="138" spans="1:10" ht="15" customHeight="1">
      <c r="A138" s="29">
        <v>153</v>
      </c>
      <c r="B138" s="36" t="s">
        <v>171</v>
      </c>
      <c r="C138" s="54"/>
      <c r="D138" s="54"/>
      <c r="E138" s="54" t="s">
        <v>46</v>
      </c>
      <c r="F138" s="55">
        <f>F139</f>
        <v>58</v>
      </c>
      <c r="G138" s="55">
        <f>G139</f>
        <v>58.400000000000006</v>
      </c>
      <c r="H138" s="55">
        <f>H139</f>
        <v>58.400000000000006</v>
      </c>
      <c r="I138" s="55">
        <f t="shared" ref="I138:I167" si="51">H138/G138*100</f>
        <v>100</v>
      </c>
    </row>
    <row r="139" spans="1:10" ht="15" customHeight="1">
      <c r="A139" s="29">
        <v>154</v>
      </c>
      <c r="B139" s="36" t="s">
        <v>172</v>
      </c>
      <c r="C139" s="54"/>
      <c r="D139" s="54"/>
      <c r="E139" s="54" t="s">
        <v>47</v>
      </c>
      <c r="F139" s="55">
        <f>F134+F136</f>
        <v>58</v>
      </c>
      <c r="G139" s="55">
        <f>G134+G136</f>
        <v>58.400000000000006</v>
      </c>
      <c r="H139" s="55">
        <f>H134+H136</f>
        <v>58.400000000000006</v>
      </c>
      <c r="I139" s="55">
        <f t="shared" si="51"/>
        <v>100</v>
      </c>
    </row>
    <row r="140" spans="1:10" ht="39" customHeight="1">
      <c r="A140" s="29">
        <v>155</v>
      </c>
      <c r="B140" s="137" t="s">
        <v>88</v>
      </c>
      <c r="C140" s="61" t="s">
        <v>183</v>
      </c>
      <c r="D140" s="61"/>
      <c r="E140" s="61"/>
      <c r="F140" s="62">
        <f t="shared" ref="F140:H141" si="52">F141</f>
        <v>1.8</v>
      </c>
      <c r="G140" s="62">
        <f t="shared" si="52"/>
        <v>1.8</v>
      </c>
      <c r="H140" s="62">
        <f t="shared" si="52"/>
        <v>1.8</v>
      </c>
      <c r="I140" s="55">
        <f t="shared" si="51"/>
        <v>100</v>
      </c>
    </row>
    <row r="141" spans="1:10" ht="27" customHeight="1">
      <c r="A141" s="29">
        <v>156</v>
      </c>
      <c r="B141" s="137" t="s">
        <v>36</v>
      </c>
      <c r="C141" s="56" t="s">
        <v>183</v>
      </c>
      <c r="D141" s="56" t="s">
        <v>86</v>
      </c>
      <c r="E141" s="56"/>
      <c r="F141" s="14">
        <f t="shared" si="52"/>
        <v>1.8</v>
      </c>
      <c r="G141" s="14">
        <f t="shared" si="52"/>
        <v>1.8</v>
      </c>
      <c r="H141" s="14">
        <f t="shared" si="52"/>
        <v>1.8</v>
      </c>
      <c r="I141" s="55">
        <f t="shared" si="51"/>
        <v>100</v>
      </c>
    </row>
    <row r="142" spans="1:10" ht="27" customHeight="1">
      <c r="A142" s="29">
        <v>157</v>
      </c>
      <c r="B142" s="159" t="s">
        <v>37</v>
      </c>
      <c r="C142" s="76" t="s">
        <v>213</v>
      </c>
      <c r="D142" s="76" t="s">
        <v>163</v>
      </c>
      <c r="E142" s="76"/>
      <c r="F142" s="77">
        <v>1.8</v>
      </c>
      <c r="G142" s="77">
        <v>1.8</v>
      </c>
      <c r="H142" s="77">
        <v>1.8</v>
      </c>
      <c r="I142" s="55">
        <f t="shared" si="51"/>
        <v>100</v>
      </c>
      <c r="J142" s="84">
        <f>SUM(G142:I142)</f>
        <v>103.6</v>
      </c>
    </row>
    <row r="143" spans="1:10" ht="15" customHeight="1">
      <c r="A143" s="29">
        <v>158</v>
      </c>
      <c r="B143" s="36" t="s">
        <v>170</v>
      </c>
      <c r="C143" s="54"/>
      <c r="D143" s="54"/>
      <c r="E143" s="54" t="s">
        <v>45</v>
      </c>
      <c r="F143" s="55">
        <f>F141</f>
        <v>1.8</v>
      </c>
      <c r="G143" s="55">
        <f>G141</f>
        <v>1.8</v>
      </c>
      <c r="H143" s="55">
        <f>H141</f>
        <v>1.8</v>
      </c>
      <c r="I143" s="55">
        <f t="shared" si="51"/>
        <v>100</v>
      </c>
    </row>
    <row r="144" spans="1:10" ht="15" customHeight="1">
      <c r="A144" s="29">
        <v>159</v>
      </c>
      <c r="B144" s="36" t="s">
        <v>167</v>
      </c>
      <c r="C144" s="54"/>
      <c r="D144" s="54"/>
      <c r="E144" s="54" t="s">
        <v>42</v>
      </c>
      <c r="F144" s="55">
        <f>F140</f>
        <v>1.8</v>
      </c>
      <c r="G144" s="55">
        <f>G140</f>
        <v>1.8</v>
      </c>
      <c r="H144" s="55">
        <f>H140</f>
        <v>1.8</v>
      </c>
      <c r="I144" s="55">
        <f t="shared" si="51"/>
        <v>100</v>
      </c>
    </row>
    <row r="145" spans="1:10" ht="39" customHeight="1">
      <c r="A145" s="29">
        <v>160</v>
      </c>
      <c r="B145" s="137" t="s">
        <v>82</v>
      </c>
      <c r="C145" s="61" t="s">
        <v>181</v>
      </c>
      <c r="D145" s="61"/>
      <c r="E145" s="61"/>
      <c r="F145" s="62">
        <f t="shared" ref="F145:H146" si="53">F146</f>
        <v>1</v>
      </c>
      <c r="G145" s="62">
        <f t="shared" si="53"/>
        <v>1</v>
      </c>
      <c r="H145" s="62">
        <f t="shared" si="53"/>
        <v>0</v>
      </c>
      <c r="I145" s="55">
        <f t="shared" si="51"/>
        <v>0</v>
      </c>
    </row>
    <row r="146" spans="1:10" ht="12" customHeight="1">
      <c r="A146" s="29">
        <v>161</v>
      </c>
      <c r="B146" s="137" t="s">
        <v>83</v>
      </c>
      <c r="C146" s="56" t="s">
        <v>181</v>
      </c>
      <c r="D146" s="56" t="s">
        <v>139</v>
      </c>
      <c r="E146" s="56"/>
      <c r="F146" s="14">
        <f t="shared" si="53"/>
        <v>1</v>
      </c>
      <c r="G146" s="14">
        <f t="shared" si="53"/>
        <v>1</v>
      </c>
      <c r="H146" s="14">
        <f t="shared" si="53"/>
        <v>0</v>
      </c>
      <c r="I146" s="55">
        <f t="shared" si="51"/>
        <v>0</v>
      </c>
    </row>
    <row r="147" spans="1:10" ht="12" customHeight="1">
      <c r="A147" s="29">
        <v>162</v>
      </c>
      <c r="B147" s="159" t="s">
        <v>68</v>
      </c>
      <c r="C147" s="76" t="s">
        <v>181</v>
      </c>
      <c r="D147" s="76" t="s">
        <v>140</v>
      </c>
      <c r="E147" s="76"/>
      <c r="F147" s="77">
        <v>1</v>
      </c>
      <c r="G147" s="77">
        <v>1</v>
      </c>
      <c r="H147" s="77"/>
      <c r="I147" s="55">
        <f t="shared" si="51"/>
        <v>0</v>
      </c>
      <c r="J147" s="84">
        <f>SUM(G147:I147)</f>
        <v>1</v>
      </c>
    </row>
    <row r="148" spans="1:10" ht="12" customHeight="1">
      <c r="A148" s="29">
        <v>163</v>
      </c>
      <c r="B148" s="36" t="s">
        <v>145</v>
      </c>
      <c r="C148" s="54"/>
      <c r="D148" s="54"/>
      <c r="E148" s="54" t="s">
        <v>77</v>
      </c>
      <c r="F148" s="55">
        <f>F145</f>
        <v>1</v>
      </c>
      <c r="G148" s="55">
        <f>G145</f>
        <v>1</v>
      </c>
      <c r="H148" s="55">
        <f>H145</f>
        <v>0</v>
      </c>
      <c r="I148" s="55">
        <f t="shared" si="51"/>
        <v>0</v>
      </c>
    </row>
    <row r="149" spans="1:10" ht="12" customHeight="1">
      <c r="A149" s="29">
        <v>164</v>
      </c>
      <c r="B149" s="36" t="s">
        <v>167</v>
      </c>
      <c r="C149" s="54"/>
      <c r="D149" s="54"/>
      <c r="E149" s="54" t="s">
        <v>42</v>
      </c>
      <c r="F149" s="55">
        <f>F145</f>
        <v>1</v>
      </c>
      <c r="G149" s="55">
        <f>G145</f>
        <v>1</v>
      </c>
      <c r="H149" s="55">
        <f>H145</f>
        <v>0</v>
      </c>
      <c r="I149" s="55">
        <f t="shared" si="51"/>
        <v>0</v>
      </c>
    </row>
    <row r="150" spans="1:10" ht="41.25" customHeight="1">
      <c r="A150" s="29">
        <v>165</v>
      </c>
      <c r="B150" s="137" t="s">
        <v>35</v>
      </c>
      <c r="C150" s="61" t="s">
        <v>179</v>
      </c>
      <c r="D150" s="61"/>
      <c r="E150" s="61"/>
      <c r="F150" s="62">
        <f>F151+F153+F155</f>
        <v>2348</v>
      </c>
      <c r="G150" s="62">
        <f>G151+G153+G155</f>
        <v>2373.0000000000005</v>
      </c>
      <c r="H150" s="62">
        <f>H151+H153+H155</f>
        <v>2278.5000000000005</v>
      </c>
      <c r="I150" s="55">
        <f t="shared" si="51"/>
        <v>96.017699115044252</v>
      </c>
    </row>
    <row r="151" spans="1:10" ht="54" customHeight="1">
      <c r="A151" s="29">
        <v>166</v>
      </c>
      <c r="B151" s="137" t="s">
        <v>33</v>
      </c>
      <c r="C151" s="56" t="s">
        <v>179</v>
      </c>
      <c r="D151" s="56" t="s">
        <v>162</v>
      </c>
      <c r="E151" s="56"/>
      <c r="F151" s="14">
        <f>F152</f>
        <v>1570.7</v>
      </c>
      <c r="G151" s="14">
        <f>G152</f>
        <v>1565.9</v>
      </c>
      <c r="H151" s="14">
        <f>H152</f>
        <v>1565.9</v>
      </c>
      <c r="I151" s="55">
        <f t="shared" si="51"/>
        <v>100</v>
      </c>
    </row>
    <row r="152" spans="1:10" ht="27" customHeight="1">
      <c r="A152" s="29">
        <v>167</v>
      </c>
      <c r="B152" s="159" t="s">
        <v>58</v>
      </c>
      <c r="C152" s="76" t="s">
        <v>179</v>
      </c>
      <c r="D152" s="76" t="s">
        <v>135</v>
      </c>
      <c r="E152" s="76"/>
      <c r="F152" s="77">
        <v>1570.7</v>
      </c>
      <c r="G152" s="77">
        <v>1565.9</v>
      </c>
      <c r="H152" s="77">
        <v>1565.9</v>
      </c>
      <c r="I152" s="55">
        <f t="shared" si="51"/>
        <v>100</v>
      </c>
      <c r="J152" s="84">
        <f>SUM(G152:I152)</f>
        <v>3231.8</v>
      </c>
    </row>
    <row r="153" spans="1:10" ht="27" customHeight="1">
      <c r="A153" s="29">
        <v>168</v>
      </c>
      <c r="B153" s="137" t="s">
        <v>36</v>
      </c>
      <c r="C153" s="56" t="s">
        <v>179</v>
      </c>
      <c r="D153" s="56" t="s">
        <v>86</v>
      </c>
      <c r="E153" s="56"/>
      <c r="F153" s="14">
        <f>F154</f>
        <v>777.3</v>
      </c>
      <c r="G153" s="14">
        <f>G154</f>
        <v>806.7</v>
      </c>
      <c r="H153" s="14">
        <f>H154</f>
        <v>712.2</v>
      </c>
      <c r="I153" s="55">
        <f t="shared" si="51"/>
        <v>88.285608032725932</v>
      </c>
    </row>
    <row r="154" spans="1:10" ht="27" customHeight="1">
      <c r="A154" s="29">
        <v>169</v>
      </c>
      <c r="B154" s="159" t="s">
        <v>37</v>
      </c>
      <c r="C154" s="76" t="s">
        <v>179</v>
      </c>
      <c r="D154" s="76" t="s">
        <v>163</v>
      </c>
      <c r="E154" s="76"/>
      <c r="F154" s="77">
        <v>777.3</v>
      </c>
      <c r="G154" s="77">
        <v>806.7</v>
      </c>
      <c r="H154" s="77">
        <v>712.2</v>
      </c>
      <c r="I154" s="55">
        <f t="shared" si="51"/>
        <v>88.285608032725932</v>
      </c>
      <c r="J154" s="84">
        <f>SUM(G154:I154)</f>
        <v>1607.1856080327261</v>
      </c>
    </row>
    <row r="155" spans="1:10" ht="15" customHeight="1">
      <c r="A155" s="29">
        <v>103</v>
      </c>
      <c r="B155" s="137" t="s">
        <v>83</v>
      </c>
      <c r="C155" s="20" t="s">
        <v>179</v>
      </c>
      <c r="D155" s="20" t="s">
        <v>139</v>
      </c>
      <c r="E155" s="56"/>
      <c r="F155" s="53">
        <f>F156</f>
        <v>0</v>
      </c>
      <c r="G155" s="53">
        <f>G156</f>
        <v>0.4</v>
      </c>
      <c r="H155" s="53">
        <f>H156</f>
        <v>0.4</v>
      </c>
      <c r="I155" s="55">
        <f t="shared" si="51"/>
        <v>100</v>
      </c>
    </row>
    <row r="156" spans="1:10" ht="15" customHeight="1">
      <c r="A156" s="29">
        <v>104</v>
      </c>
      <c r="B156" s="159" t="s">
        <v>5</v>
      </c>
      <c r="C156" s="70" t="s">
        <v>179</v>
      </c>
      <c r="D156" s="70" t="s">
        <v>6</v>
      </c>
      <c r="E156" s="76"/>
      <c r="F156" s="75"/>
      <c r="G156" s="75">
        <v>0.4</v>
      </c>
      <c r="H156" s="75">
        <v>0.4</v>
      </c>
      <c r="I156" s="55">
        <f t="shared" si="51"/>
        <v>100</v>
      </c>
      <c r="J156" s="84">
        <f>SUM(G156:I156)</f>
        <v>100.8</v>
      </c>
    </row>
    <row r="157" spans="1:10" s="146" customFormat="1" ht="38.25" customHeight="1">
      <c r="A157" s="145">
        <v>174</v>
      </c>
      <c r="B157" s="36" t="s">
        <v>80</v>
      </c>
      <c r="C157" s="54"/>
      <c r="D157" s="54"/>
      <c r="E157" s="54" t="s">
        <v>44</v>
      </c>
      <c r="F157" s="55">
        <f>F150</f>
        <v>2348</v>
      </c>
      <c r="G157" s="55">
        <f t="shared" ref="G157:H157" si="54">G150</f>
        <v>2373.0000000000005</v>
      </c>
      <c r="H157" s="55">
        <f t="shared" si="54"/>
        <v>2278.5000000000005</v>
      </c>
      <c r="I157" s="55">
        <f t="shared" si="51"/>
        <v>96.017699115044252</v>
      </c>
      <c r="J157" s="153"/>
    </row>
    <row r="158" spans="1:10" s="146" customFormat="1" ht="15" customHeight="1">
      <c r="A158" s="145">
        <v>175</v>
      </c>
      <c r="B158" s="36" t="s">
        <v>167</v>
      </c>
      <c r="C158" s="54"/>
      <c r="D158" s="54"/>
      <c r="E158" s="54" t="s">
        <v>42</v>
      </c>
      <c r="F158" s="55">
        <f>F157</f>
        <v>2348</v>
      </c>
      <c r="G158" s="55">
        <f>G157</f>
        <v>2373.0000000000005</v>
      </c>
      <c r="H158" s="55">
        <f t="shared" ref="H158" si="55">H157</f>
        <v>2278.5000000000005</v>
      </c>
      <c r="I158" s="55">
        <f t="shared" si="51"/>
        <v>96.017699115044252</v>
      </c>
      <c r="J158" s="153"/>
    </row>
    <row r="159" spans="1:10" ht="39" customHeight="1">
      <c r="A159" s="29">
        <v>176</v>
      </c>
      <c r="B159" s="137" t="s">
        <v>87</v>
      </c>
      <c r="C159" s="61" t="s">
        <v>180</v>
      </c>
      <c r="D159" s="61"/>
      <c r="E159" s="61"/>
      <c r="F159" s="62">
        <f t="shared" ref="F159:H160" si="56">F160</f>
        <v>159.80000000000001</v>
      </c>
      <c r="G159" s="62">
        <f t="shared" si="56"/>
        <v>159.80000000000001</v>
      </c>
      <c r="H159" s="62">
        <f t="shared" si="56"/>
        <v>159.80000000000001</v>
      </c>
      <c r="I159" s="55">
        <f t="shared" si="51"/>
        <v>100</v>
      </c>
    </row>
    <row r="160" spans="1:10" ht="15" customHeight="1">
      <c r="A160" s="29">
        <v>177</v>
      </c>
      <c r="B160" s="137" t="s">
        <v>59</v>
      </c>
      <c r="C160" s="56" t="s">
        <v>180</v>
      </c>
      <c r="D160" s="56" t="s">
        <v>102</v>
      </c>
      <c r="E160" s="56"/>
      <c r="F160" s="14">
        <f t="shared" si="56"/>
        <v>159.80000000000001</v>
      </c>
      <c r="G160" s="14">
        <f t="shared" si="56"/>
        <v>159.80000000000001</v>
      </c>
      <c r="H160" s="14">
        <f t="shared" si="56"/>
        <v>159.80000000000001</v>
      </c>
      <c r="I160" s="55">
        <f t="shared" si="51"/>
        <v>100</v>
      </c>
    </row>
    <row r="161" spans="1:10" ht="15" customHeight="1">
      <c r="A161" s="29">
        <v>178</v>
      </c>
      <c r="B161" s="159" t="s">
        <v>40</v>
      </c>
      <c r="C161" s="76" t="s">
        <v>180</v>
      </c>
      <c r="D161" s="76" t="s">
        <v>74</v>
      </c>
      <c r="E161" s="76"/>
      <c r="F161" s="77">
        <v>159.80000000000001</v>
      </c>
      <c r="G161" s="77">
        <v>159.80000000000001</v>
      </c>
      <c r="H161" s="77">
        <v>159.80000000000001</v>
      </c>
      <c r="I161" s="55">
        <f t="shared" si="51"/>
        <v>100</v>
      </c>
      <c r="J161" s="84">
        <f>SUM(G161:I161)</f>
        <v>419.6</v>
      </c>
    </row>
    <row r="162" spans="1:10" ht="27" customHeight="1">
      <c r="A162" s="29">
        <v>105</v>
      </c>
      <c r="B162" s="137" t="str">
        <f>'пр 4 вед '!B41</f>
        <v>Трансферты на выполнение полномочий поселений по ведению бухгалтерского учета по клубам</v>
      </c>
      <c r="C162" s="61" t="s">
        <v>224</v>
      </c>
      <c r="D162" s="61"/>
      <c r="E162" s="61"/>
      <c r="F162" s="62">
        <f t="shared" ref="F162:H163" si="57">F163</f>
        <v>71</v>
      </c>
      <c r="G162" s="62">
        <f t="shared" si="57"/>
        <v>71</v>
      </c>
      <c r="H162" s="62">
        <f t="shared" si="57"/>
        <v>71</v>
      </c>
      <c r="I162" s="55">
        <f t="shared" si="51"/>
        <v>100</v>
      </c>
    </row>
    <row r="163" spans="1:10" ht="15" customHeight="1">
      <c r="A163" s="29">
        <v>106</v>
      </c>
      <c r="B163" s="137" t="s">
        <v>59</v>
      </c>
      <c r="C163" s="56" t="s">
        <v>224</v>
      </c>
      <c r="D163" s="56" t="s">
        <v>102</v>
      </c>
      <c r="E163" s="56"/>
      <c r="F163" s="14">
        <f t="shared" si="57"/>
        <v>71</v>
      </c>
      <c r="G163" s="14">
        <f t="shared" si="57"/>
        <v>71</v>
      </c>
      <c r="H163" s="14">
        <f t="shared" si="57"/>
        <v>71</v>
      </c>
      <c r="I163" s="55">
        <f t="shared" si="51"/>
        <v>100</v>
      </c>
    </row>
    <row r="164" spans="1:10" ht="15" customHeight="1">
      <c r="A164" s="29">
        <v>107</v>
      </c>
      <c r="B164" s="159" t="s">
        <v>40</v>
      </c>
      <c r="C164" s="76" t="s">
        <v>224</v>
      </c>
      <c r="D164" s="76" t="s">
        <v>74</v>
      </c>
      <c r="E164" s="76"/>
      <c r="F164" s="77">
        <v>71</v>
      </c>
      <c r="G164" s="77">
        <v>71</v>
      </c>
      <c r="H164" s="77">
        <v>71</v>
      </c>
      <c r="I164" s="55">
        <f t="shared" si="51"/>
        <v>100</v>
      </c>
      <c r="J164" s="84">
        <f>SUM(G164:I164)</f>
        <v>242</v>
      </c>
    </row>
    <row r="165" spans="1:10" ht="52.5" customHeight="1">
      <c r="A165" s="29">
        <v>179</v>
      </c>
      <c r="B165" s="36" t="s">
        <v>80</v>
      </c>
      <c r="C165" s="54"/>
      <c r="D165" s="54"/>
      <c r="E165" s="54" t="s">
        <v>44</v>
      </c>
      <c r="F165" s="55">
        <f>F159+F162</f>
        <v>230.8</v>
      </c>
      <c r="G165" s="55">
        <f>G159+G162</f>
        <v>230.8</v>
      </c>
      <c r="H165" s="55">
        <f>H159+H162</f>
        <v>230.8</v>
      </c>
      <c r="I165" s="55">
        <f t="shared" si="51"/>
        <v>100</v>
      </c>
    </row>
    <row r="166" spans="1:10" ht="15" customHeight="1">
      <c r="A166" s="29">
        <v>180</v>
      </c>
      <c r="B166" s="36" t="s">
        <v>167</v>
      </c>
      <c r="C166" s="54"/>
      <c r="D166" s="54"/>
      <c r="E166" s="54" t="s">
        <v>42</v>
      </c>
      <c r="F166" s="55">
        <f>F165</f>
        <v>230.8</v>
      </c>
      <c r="G166" s="55">
        <f>G165</f>
        <v>230.8</v>
      </c>
      <c r="H166" s="55">
        <f>H165</f>
        <v>230.8</v>
      </c>
      <c r="I166" s="55">
        <f t="shared" si="51"/>
        <v>100</v>
      </c>
    </row>
    <row r="167" spans="1:10">
      <c r="A167" s="29"/>
      <c r="B167" s="36" t="s">
        <v>26</v>
      </c>
      <c r="C167" s="54"/>
      <c r="D167" s="54"/>
      <c r="E167" s="54"/>
      <c r="F167" s="55">
        <f>F9+F26+F113</f>
        <v>8489.4000000000015</v>
      </c>
      <c r="G167" s="55">
        <f t="shared" ref="G167:H167" si="58">G9+G26+G113</f>
        <v>9607</v>
      </c>
      <c r="H167" s="55">
        <f t="shared" si="58"/>
        <v>9322.7000000000007</v>
      </c>
      <c r="I167" s="55">
        <f t="shared" si="51"/>
        <v>97.040699489955244</v>
      </c>
      <c r="J167" s="84">
        <f>SUM(G167:I167)</f>
        <v>19026.740699489957</v>
      </c>
    </row>
    <row r="169" spans="1:10">
      <c r="G169" s="84"/>
    </row>
    <row r="171" spans="1:10">
      <c r="C171" s="63"/>
      <c r="D171" s="63"/>
      <c r="E171" s="63"/>
      <c r="F171" s="63"/>
    </row>
    <row r="172" spans="1:10">
      <c r="C172" s="63"/>
      <c r="D172" s="63"/>
      <c r="E172" s="63"/>
      <c r="F172" s="63"/>
    </row>
    <row r="173" spans="1:10">
      <c r="C173" s="63"/>
      <c r="D173" s="63"/>
      <c r="E173" s="63"/>
      <c r="F173" s="63"/>
      <c r="G173" s="64"/>
    </row>
    <row r="174" spans="1:10">
      <c r="C174" s="63"/>
      <c r="D174" s="63"/>
      <c r="E174" s="63"/>
      <c r="F174" s="63"/>
      <c r="G174" s="64"/>
    </row>
    <row r="175" spans="1:10">
      <c r="G175" s="64"/>
    </row>
    <row r="176" spans="1:10">
      <c r="G176" s="64"/>
    </row>
  </sheetData>
  <mergeCells count="3">
    <mergeCell ref="A4:I4"/>
    <mergeCell ref="A2:I2"/>
    <mergeCell ref="F6:I6"/>
  </mergeCells>
  <phoneticPr fontId="8" type="noConversion"/>
  <pageMargins left="0.78740157480314965" right="0.39370078740157483" top="0.19685039370078741" bottom="0.19685039370078741" header="0.51181102362204722" footer="0.51181102362204722"/>
  <pageSetup paperSize="9" scale="64" orientation="portrait" r:id="rId1"/>
  <headerFooter alignWithMargins="0"/>
  <rowBreaks count="1" manualBreakCount="1">
    <brk id="73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2:N16"/>
  <sheetViews>
    <sheetView workbookViewId="0">
      <selection activeCell="Q16" sqref="Q16"/>
    </sheetView>
  </sheetViews>
  <sheetFormatPr defaultRowHeight="12.75"/>
  <cols>
    <col min="1" max="1" width="4.28515625" style="15" customWidth="1"/>
    <col min="2" max="2" width="35.140625" style="15" customWidth="1"/>
    <col min="3" max="3" width="30.140625" style="15" hidden="1" customWidth="1"/>
    <col min="4" max="4" width="27.85546875" style="15" hidden="1" customWidth="1"/>
    <col min="5" max="8" width="9.7109375" style="15" customWidth="1"/>
    <col min="9" max="16384" width="9.140625" style="15"/>
  </cols>
  <sheetData>
    <row r="2" spans="1:14" ht="48" hidden="1" customHeight="1">
      <c r="A2" s="214" t="s">
        <v>336</v>
      </c>
      <c r="B2" s="214"/>
      <c r="C2" s="214"/>
      <c r="D2" s="214"/>
      <c r="E2" s="214"/>
      <c r="F2" s="214"/>
      <c r="G2" s="214"/>
      <c r="H2" s="214"/>
    </row>
    <row r="3" spans="1:14" ht="33" customHeight="1">
      <c r="A3" s="214" t="s">
        <v>355</v>
      </c>
      <c r="B3" s="214"/>
      <c r="C3" s="214"/>
      <c r="D3" s="214"/>
      <c r="E3" s="214"/>
      <c r="F3" s="214"/>
      <c r="G3" s="214"/>
      <c r="H3" s="214"/>
      <c r="I3" s="65"/>
      <c r="J3" s="65"/>
      <c r="K3" s="65"/>
      <c r="L3" s="65"/>
      <c r="M3" s="65"/>
      <c r="N3" s="65"/>
    </row>
    <row r="4" spans="1:14" ht="12" customHeight="1">
      <c r="A4" s="194"/>
      <c r="B4" s="194"/>
      <c r="C4" s="194"/>
      <c r="D4" s="194"/>
      <c r="E4" s="194"/>
      <c r="F4" s="194"/>
      <c r="G4" s="194"/>
      <c r="H4" s="146"/>
    </row>
    <row r="5" spans="1:14" ht="63" customHeight="1">
      <c r="A5" s="228" t="s">
        <v>352</v>
      </c>
      <c r="B5" s="228"/>
      <c r="C5" s="228"/>
      <c r="D5" s="228"/>
      <c r="E5" s="228"/>
      <c r="F5" s="228"/>
      <c r="G5" s="228"/>
      <c r="H5" s="228"/>
    </row>
    <row r="6" spans="1:14" ht="12" customHeight="1">
      <c r="A6" s="196"/>
      <c r="B6" s="196"/>
      <c r="C6" s="196"/>
      <c r="D6" s="196"/>
      <c r="E6" s="196"/>
      <c r="F6" s="196"/>
      <c r="G6" s="196"/>
      <c r="H6" s="196"/>
    </row>
    <row r="7" spans="1:14" ht="12" customHeight="1">
      <c r="A7" s="146"/>
      <c r="B7" s="146"/>
      <c r="C7" s="146"/>
      <c r="D7" s="146"/>
      <c r="E7" s="229" t="s">
        <v>351</v>
      </c>
      <c r="F7" s="229"/>
      <c r="G7" s="229"/>
      <c r="H7" s="229"/>
    </row>
    <row r="8" spans="1:14" ht="38.25">
      <c r="A8" s="137" t="s">
        <v>116</v>
      </c>
      <c r="B8" s="139" t="s">
        <v>220</v>
      </c>
      <c r="C8" s="139" t="s">
        <v>241</v>
      </c>
      <c r="D8" s="139" t="s">
        <v>221</v>
      </c>
      <c r="E8" s="175" t="s">
        <v>343</v>
      </c>
      <c r="F8" s="93" t="s">
        <v>344</v>
      </c>
      <c r="G8" s="93" t="s">
        <v>345</v>
      </c>
      <c r="H8" s="93" t="s">
        <v>342</v>
      </c>
    </row>
    <row r="9" spans="1:14">
      <c r="A9" s="13"/>
      <c r="B9" s="18">
        <v>1</v>
      </c>
      <c r="C9" s="81"/>
      <c r="D9" s="18">
        <v>2</v>
      </c>
      <c r="E9" s="176"/>
      <c r="F9" s="18">
        <v>3</v>
      </c>
      <c r="G9" s="18">
        <v>4</v>
      </c>
      <c r="H9" s="18">
        <v>5</v>
      </c>
    </row>
    <row r="10" spans="1:14" ht="39" customHeight="1">
      <c r="A10" s="29">
        <v>3</v>
      </c>
      <c r="B10" s="139" t="s">
        <v>325</v>
      </c>
      <c r="C10" s="140" t="s">
        <v>326</v>
      </c>
      <c r="D10" s="163" t="s">
        <v>222</v>
      </c>
      <c r="E10" s="176"/>
      <c r="F10" s="14">
        <v>9.6</v>
      </c>
      <c r="G10" s="14">
        <v>9.6</v>
      </c>
      <c r="H10" s="14">
        <f>G10/F10*100</f>
        <v>100</v>
      </c>
    </row>
    <row r="11" spans="1:14" ht="76.5" customHeight="1">
      <c r="A11" s="29">
        <v>1</v>
      </c>
      <c r="B11" s="18" t="s">
        <v>225</v>
      </c>
      <c r="C11" s="20" t="s">
        <v>242</v>
      </c>
      <c r="D11" s="81" t="s">
        <v>222</v>
      </c>
      <c r="E11" s="176">
        <v>159.80000000000001</v>
      </c>
      <c r="F11" s="14">
        <f>'пр 4 вед '!H40</f>
        <v>159.80000000000001</v>
      </c>
      <c r="G11" s="14">
        <v>159.80000000000001</v>
      </c>
      <c r="H11" s="14">
        <f t="shared" ref="H11:H16" si="0">G11/F11*100</f>
        <v>100</v>
      </c>
    </row>
    <row r="12" spans="1:14" ht="30" customHeight="1">
      <c r="A12" s="29">
        <v>2</v>
      </c>
      <c r="B12" s="18" t="s">
        <v>226</v>
      </c>
      <c r="C12" s="140" t="s">
        <v>243</v>
      </c>
      <c r="D12" s="81" t="s">
        <v>222</v>
      </c>
      <c r="E12" s="176">
        <v>71</v>
      </c>
      <c r="F12" s="14">
        <f>'пр 4 вед '!H43</f>
        <v>71</v>
      </c>
      <c r="G12" s="14">
        <v>71</v>
      </c>
      <c r="H12" s="14">
        <f t="shared" si="0"/>
        <v>100</v>
      </c>
    </row>
    <row r="13" spans="1:14" ht="67.5" customHeight="1">
      <c r="A13" s="29">
        <v>4</v>
      </c>
      <c r="B13" s="139" t="s">
        <v>327</v>
      </c>
      <c r="C13" s="140" t="s">
        <v>324</v>
      </c>
      <c r="D13" s="138" t="s">
        <v>222</v>
      </c>
      <c r="E13" s="176"/>
      <c r="F13" s="14">
        <v>254.4</v>
      </c>
      <c r="G13" s="14">
        <v>254.4</v>
      </c>
      <c r="H13" s="14">
        <f t="shared" si="0"/>
        <v>100</v>
      </c>
    </row>
    <row r="14" spans="1:14" ht="24" customHeight="1">
      <c r="A14" s="29">
        <v>5</v>
      </c>
      <c r="B14" s="81" t="s">
        <v>244</v>
      </c>
      <c r="C14" s="20" t="s">
        <v>246</v>
      </c>
      <c r="D14" s="81" t="s">
        <v>222</v>
      </c>
      <c r="E14" s="176">
        <v>3062.5</v>
      </c>
      <c r="F14" s="14">
        <f>'пр 4 вед '!H138</f>
        <v>3062.5</v>
      </c>
      <c r="G14" s="14">
        <v>3062.5</v>
      </c>
      <c r="H14" s="14">
        <f t="shared" si="0"/>
        <v>100</v>
      </c>
    </row>
    <row r="15" spans="1:14" ht="24" hidden="1" customHeight="1">
      <c r="A15" s="29">
        <v>4</v>
      </c>
      <c r="B15" s="107" t="s">
        <v>292</v>
      </c>
      <c r="C15" s="20" t="s">
        <v>245</v>
      </c>
      <c r="D15" s="81" t="s">
        <v>222</v>
      </c>
      <c r="E15" s="176"/>
      <c r="F15" s="14"/>
      <c r="G15" s="14"/>
      <c r="H15" s="14" t="e">
        <f t="shared" si="0"/>
        <v>#DIV/0!</v>
      </c>
    </row>
    <row r="16" spans="1:14" ht="13.5" customHeight="1">
      <c r="A16" s="29"/>
      <c r="B16" s="58" t="s">
        <v>26</v>
      </c>
      <c r="C16" s="58"/>
      <c r="D16" s="58"/>
      <c r="E16" s="55">
        <f>SUM(E10:E15)</f>
        <v>3293.3</v>
      </c>
      <c r="F16" s="55">
        <f t="shared" ref="F16:G16" si="1">SUM(F10:F15)</f>
        <v>3557.3</v>
      </c>
      <c r="G16" s="55">
        <f t="shared" si="1"/>
        <v>3557.3</v>
      </c>
      <c r="H16" s="14">
        <f t="shared" si="0"/>
        <v>100</v>
      </c>
    </row>
  </sheetData>
  <mergeCells count="4">
    <mergeCell ref="A3:H3"/>
    <mergeCell ref="A5:H5"/>
    <mergeCell ref="A2:H2"/>
    <mergeCell ref="E7:H7"/>
  </mergeCells>
  <pageMargins left="0.78740157480314965" right="0.19685039370078741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пр.1 ист</vt:lpstr>
      <vt:lpstr>пр.2 дох.</vt:lpstr>
      <vt:lpstr>пр 3 РП</vt:lpstr>
      <vt:lpstr>пр 4 вед </vt:lpstr>
      <vt:lpstr>пр 5 ЦС</vt:lpstr>
      <vt:lpstr>6 МБТ</vt:lpstr>
      <vt:lpstr>'пр.2 дох.'!_dst217181</vt:lpstr>
      <vt:lpstr>'пр 4 вед '!Заголовки_для_печати</vt:lpstr>
      <vt:lpstr>'пр 5 ЦС'!Заголовки_для_печати</vt:lpstr>
      <vt:lpstr>'пр.2 дох.'!Заголовки_для_печати</vt:lpstr>
      <vt:lpstr>'пр 4 вед 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2023-04-03T05:55:53Z</cp:lastPrinted>
  <dcterms:created xsi:type="dcterms:W3CDTF">1996-10-08T23:32:33Z</dcterms:created>
  <dcterms:modified xsi:type="dcterms:W3CDTF">2023-07-11T11:12:34Z</dcterms:modified>
</cp:coreProperties>
</file>