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4\р-я на 26.12.24\р-е от 27.12.24 № 33-119 вн. изм. в МБ 2024\"/>
    </mc:Choice>
  </mc:AlternateContent>
  <bookViews>
    <workbookView xWindow="120" yWindow="120" windowWidth="13470" windowHeight="7965"/>
  </bookViews>
  <sheets>
    <sheet name="пр.1 ист" sheetId="2" r:id="rId1"/>
    <sheet name="пр.2 дох." sheetId="5" r:id="rId2"/>
    <sheet name="пр 3 РП" sheetId="6" r:id="rId3"/>
    <sheet name="пр 4 вед " sheetId="13" r:id="rId4"/>
    <sheet name="пр 5 ЦС" sheetId="18" r:id="rId5"/>
    <sheet name="6 МБТ" sheetId="19" r:id="rId6"/>
  </sheets>
  <externalReferences>
    <externalReference r:id="rId7"/>
  </externalReferences>
  <definedNames>
    <definedName name="_dst108702" localSheetId="1">'пр.2 дох.'!#REF!</definedName>
    <definedName name="_dst108706" localSheetId="1">'пр.2 дох.'!#REF!</definedName>
    <definedName name="_dst108709" localSheetId="1">'пр.2 дох.'!#REF!</definedName>
    <definedName name="_dst108710" localSheetId="1">'пр.2 дох.'!#REF!</definedName>
    <definedName name="_dst108731" localSheetId="1">'пр.2 дох.'!#REF!</definedName>
    <definedName name="_dst108906" localSheetId="1">'пр.2 дох.'!#REF!</definedName>
    <definedName name="_dst123258" localSheetId="1">'пр.2 дох.'!#REF!</definedName>
    <definedName name="_dst123259" localSheetId="1">'пр.2 дох.'!#REF!</definedName>
    <definedName name="_dst217181" localSheetId="1">'пр.2 дох.'!$J$57</definedName>
    <definedName name="_xlnm._FilterDatabase" localSheetId="2" hidden="1">'пр 3 РП'!$A$7:$F$28</definedName>
    <definedName name="_xlnm._FilterDatabase" localSheetId="3" hidden="1">'пр 4 вед '!$A$6:$J$157</definedName>
    <definedName name="_xlnm._FilterDatabase" localSheetId="4" hidden="1">'пр 5 ЦС'!$A$10:$J$10</definedName>
    <definedName name="_xlnm.Print_Titles" localSheetId="3">'пр 4 вед '!$6:$7</definedName>
    <definedName name="_xlnm.Print_Titles" localSheetId="4">'пр 5 ЦС'!$10:$11</definedName>
    <definedName name="_xlnm.Print_Titles" localSheetId="1">'пр.2 дох.'!$9:$10</definedName>
    <definedName name="_xlnm.Print_Area" localSheetId="3">'пр 4 вед '!$A$1:$I$157</definedName>
  </definedNames>
  <calcPr calcId="162913"/>
</workbook>
</file>

<file path=xl/calcChain.xml><?xml version="1.0" encoding="utf-8"?>
<calcChain xmlns="http://schemas.openxmlformats.org/spreadsheetml/2006/main">
  <c r="K22" i="5" l="1"/>
  <c r="N12" i="5"/>
  <c r="H147" i="13" l="1"/>
  <c r="I147" i="13"/>
  <c r="G147" i="13"/>
  <c r="K35" i="5" l="1"/>
  <c r="K34" i="5" s="1"/>
  <c r="K33" i="5" s="1"/>
  <c r="H134" i="18" l="1"/>
  <c r="H133" i="18" s="1"/>
  <c r="H137" i="18" s="1"/>
  <c r="G134" i="18"/>
  <c r="G133" i="18" s="1"/>
  <c r="G137" i="18" s="1"/>
  <c r="F134" i="18"/>
  <c r="F136" i="18" s="1"/>
  <c r="E25" i="6"/>
  <c r="F25" i="6"/>
  <c r="I132" i="13"/>
  <c r="I131" i="13" s="1"/>
  <c r="H132" i="13"/>
  <c r="H131" i="13" s="1"/>
  <c r="G132" i="13"/>
  <c r="G131" i="13" s="1"/>
  <c r="I49" i="13"/>
  <c r="H49" i="13"/>
  <c r="G49" i="13"/>
  <c r="K65" i="5"/>
  <c r="H136" i="18" l="1"/>
  <c r="I134" i="18"/>
  <c r="G136" i="18"/>
  <c r="F133" i="18"/>
  <c r="F137" i="18" s="1"/>
  <c r="L65" i="5" l="1"/>
  <c r="L64" i="5" s="1"/>
  <c r="L63" i="5" s="1"/>
  <c r="M65" i="5"/>
  <c r="M64" i="5" s="1"/>
  <c r="M63" i="5" s="1"/>
  <c r="L39" i="5"/>
  <c r="M39" i="5"/>
  <c r="G156" i="18" l="1"/>
  <c r="H156" i="18"/>
  <c r="F156" i="18"/>
  <c r="H158" i="18"/>
  <c r="G158" i="18"/>
  <c r="F158" i="18"/>
  <c r="I57" i="13"/>
  <c r="H57" i="13"/>
  <c r="G57" i="13"/>
  <c r="E27" i="6" l="1"/>
  <c r="F27" i="6"/>
  <c r="D27" i="6"/>
  <c r="I181" i="18"/>
  <c r="H176" i="18"/>
  <c r="H175" i="18" s="1"/>
  <c r="G176" i="18"/>
  <c r="G175" i="18" s="1"/>
  <c r="F176" i="18"/>
  <c r="F175" i="18" s="1"/>
  <c r="B175" i="18"/>
  <c r="H173" i="18"/>
  <c r="H172" i="18" s="1"/>
  <c r="G173" i="18"/>
  <c r="G172" i="18" s="1"/>
  <c r="F173" i="18"/>
  <c r="F172" i="18" s="1"/>
  <c r="H168" i="18"/>
  <c r="G168" i="18"/>
  <c r="F168" i="18"/>
  <c r="H166" i="18"/>
  <c r="G166" i="18"/>
  <c r="F166" i="18"/>
  <c r="H164" i="18"/>
  <c r="G164" i="18"/>
  <c r="F164" i="18"/>
  <c r="H151" i="18"/>
  <c r="H150" i="18" s="1"/>
  <c r="G151" i="18"/>
  <c r="G150" i="18" s="1"/>
  <c r="F151" i="18"/>
  <c r="F150" i="18" s="1"/>
  <c r="H146" i="18"/>
  <c r="H148" i="18" s="1"/>
  <c r="G146" i="18"/>
  <c r="G145" i="18" s="1"/>
  <c r="G149" i="18" s="1"/>
  <c r="F146" i="18"/>
  <c r="F145" i="18" s="1"/>
  <c r="F149" i="18" s="1"/>
  <c r="H141" i="18"/>
  <c r="G141" i="18"/>
  <c r="F141" i="18"/>
  <c r="H139" i="18"/>
  <c r="G139" i="18"/>
  <c r="F139" i="18"/>
  <c r="H129" i="18"/>
  <c r="G129" i="18"/>
  <c r="G128" i="18" s="1"/>
  <c r="F129" i="18"/>
  <c r="F128" i="18" s="1"/>
  <c r="H126" i="18"/>
  <c r="H125" i="18" s="1"/>
  <c r="H131" i="18" s="1"/>
  <c r="H132" i="18" s="1"/>
  <c r="G126" i="18"/>
  <c r="G125" i="18" s="1"/>
  <c r="G131" i="18" s="1"/>
  <c r="G132" i="18" s="1"/>
  <c r="F126" i="18"/>
  <c r="H120" i="18"/>
  <c r="H116" i="18" s="1"/>
  <c r="H115" i="18" s="1"/>
  <c r="G120" i="18"/>
  <c r="G116" i="18" s="1"/>
  <c r="G115" i="18" s="1"/>
  <c r="F120" i="18"/>
  <c r="H118" i="18"/>
  <c r="H117" i="18" s="1"/>
  <c r="G118" i="18"/>
  <c r="G117" i="18" s="1"/>
  <c r="F118" i="18"/>
  <c r="F117" i="18" s="1"/>
  <c r="H109" i="18"/>
  <c r="H108" i="18" s="1"/>
  <c r="G109" i="18"/>
  <c r="G108" i="18" s="1"/>
  <c r="F109" i="18"/>
  <c r="F108" i="18" s="1"/>
  <c r="H104" i="18"/>
  <c r="G104" i="18"/>
  <c r="F104" i="18"/>
  <c r="H102" i="18"/>
  <c r="G102" i="18"/>
  <c r="F102" i="18"/>
  <c r="H97" i="18"/>
  <c r="H96" i="18" s="1"/>
  <c r="H100" i="18" s="1"/>
  <c r="H99" i="18" s="1"/>
  <c r="G97" i="18"/>
  <c r="G96" i="18" s="1"/>
  <c r="G100" i="18" s="1"/>
  <c r="G99" i="18" s="1"/>
  <c r="F97" i="18"/>
  <c r="F96" i="18" s="1"/>
  <c r="F100" i="18" s="1"/>
  <c r="F99" i="18" s="1"/>
  <c r="H92" i="18"/>
  <c r="H91" i="18" s="1"/>
  <c r="H95" i="18" s="1"/>
  <c r="H94" i="18" s="1"/>
  <c r="G92" i="18"/>
  <c r="G91" i="18" s="1"/>
  <c r="G95" i="18" s="1"/>
  <c r="G94" i="18" s="1"/>
  <c r="F92" i="18"/>
  <c r="F91" i="18" s="1"/>
  <c r="F95" i="18" s="1"/>
  <c r="F94" i="18" s="1"/>
  <c r="H87" i="18"/>
  <c r="H86" i="18" s="1"/>
  <c r="H90" i="18" s="1"/>
  <c r="H89" i="18" s="1"/>
  <c r="G87" i="18"/>
  <c r="G86" i="18" s="1"/>
  <c r="G90" i="18" s="1"/>
  <c r="G89" i="18" s="1"/>
  <c r="F87" i="18"/>
  <c r="F86" i="18" s="1"/>
  <c r="F90" i="18" s="1"/>
  <c r="F89" i="18" s="1"/>
  <c r="H82" i="18"/>
  <c r="H81" i="18" s="1"/>
  <c r="H85" i="18" s="1"/>
  <c r="H84" i="18" s="1"/>
  <c r="G82" i="18"/>
  <c r="G81" i="18" s="1"/>
  <c r="G85" i="18" s="1"/>
  <c r="G84" i="18" s="1"/>
  <c r="F82" i="18"/>
  <c r="F81" i="18" s="1"/>
  <c r="F85" i="18" s="1"/>
  <c r="F84" i="18" s="1"/>
  <c r="H77" i="18"/>
  <c r="H76" i="18" s="1"/>
  <c r="G77" i="18"/>
  <c r="G76" i="18" s="1"/>
  <c r="G80" i="18" s="1"/>
  <c r="G79" i="18" s="1"/>
  <c r="F77" i="18"/>
  <c r="F76" i="18" s="1"/>
  <c r="F80" i="18" s="1"/>
  <c r="F79" i="18" s="1"/>
  <c r="H72" i="18"/>
  <c r="H71" i="18" s="1"/>
  <c r="G72" i="18"/>
  <c r="G71" i="18" s="1"/>
  <c r="G75" i="18" s="1"/>
  <c r="G74" i="18" s="1"/>
  <c r="F72" i="18"/>
  <c r="F71" i="18" s="1"/>
  <c r="F75" i="18" s="1"/>
  <c r="F74" i="18" s="1"/>
  <c r="H67" i="18"/>
  <c r="H66" i="18" s="1"/>
  <c r="H70" i="18" s="1"/>
  <c r="H69" i="18" s="1"/>
  <c r="G67" i="18"/>
  <c r="G66" i="18" s="1"/>
  <c r="G70" i="18" s="1"/>
  <c r="G69" i="18" s="1"/>
  <c r="F67" i="18"/>
  <c r="F66" i="18" s="1"/>
  <c r="F70" i="18" s="1"/>
  <c r="F69" i="18" s="1"/>
  <c r="H61" i="18"/>
  <c r="H60" i="18" s="1"/>
  <c r="H64" i="18" s="1"/>
  <c r="H63" i="18" s="1"/>
  <c r="G61" i="18"/>
  <c r="G60" i="18" s="1"/>
  <c r="G64" i="18" s="1"/>
  <c r="G63" i="18" s="1"/>
  <c r="F61" i="18"/>
  <c r="F60" i="18" s="1"/>
  <c r="F64" i="18" s="1"/>
  <c r="F63" i="18" s="1"/>
  <c r="H56" i="18"/>
  <c r="G56" i="18"/>
  <c r="F56" i="18"/>
  <c r="H54" i="18"/>
  <c r="G54" i="18"/>
  <c r="F54" i="18"/>
  <c r="H52" i="18"/>
  <c r="G52" i="18"/>
  <c r="F52" i="18"/>
  <c r="H47" i="18"/>
  <c r="G47" i="18"/>
  <c r="F47" i="18"/>
  <c r="H45" i="18"/>
  <c r="G45" i="18"/>
  <c r="F45" i="18"/>
  <c r="H40" i="18"/>
  <c r="H39" i="18" s="1"/>
  <c r="H43" i="18" s="1"/>
  <c r="H42" i="18" s="1"/>
  <c r="G40" i="18"/>
  <c r="G39" i="18" s="1"/>
  <c r="G43" i="18" s="1"/>
  <c r="G42" i="18" s="1"/>
  <c r="F40" i="18"/>
  <c r="F39" i="18" s="1"/>
  <c r="F43" i="18" s="1"/>
  <c r="F42" i="18" s="1"/>
  <c r="H35" i="18"/>
  <c r="H34" i="18" s="1"/>
  <c r="G35" i="18"/>
  <c r="G34" i="18" s="1"/>
  <c r="G38" i="18" s="1"/>
  <c r="G37" i="18" s="1"/>
  <c r="F35" i="18"/>
  <c r="F34" i="18" s="1"/>
  <c r="F38" i="18" s="1"/>
  <c r="F37" i="18" s="1"/>
  <c r="H33" i="18"/>
  <c r="H32" i="18" s="1"/>
  <c r="G33" i="18"/>
  <c r="G32" i="18" s="1"/>
  <c r="F30" i="18"/>
  <c r="F29" i="18" s="1"/>
  <c r="F33" i="18" s="1"/>
  <c r="F32" i="18" s="1"/>
  <c r="F25" i="18"/>
  <c r="F24" i="18" s="1"/>
  <c r="H18" i="18"/>
  <c r="H17" i="18" s="1"/>
  <c r="H13" i="18" s="1"/>
  <c r="H12" i="18" s="1"/>
  <c r="G18" i="18"/>
  <c r="G17" i="18" s="1"/>
  <c r="G21" i="18" s="1"/>
  <c r="G20" i="18" s="1"/>
  <c r="F18" i="18"/>
  <c r="F17" i="18" s="1"/>
  <c r="F15" i="18"/>
  <c r="F14" i="18" s="1"/>
  <c r="I112" i="13"/>
  <c r="I111" i="13" s="1"/>
  <c r="I110" i="13" s="1"/>
  <c r="H112" i="13"/>
  <c r="H111" i="13" s="1"/>
  <c r="H110" i="13" s="1"/>
  <c r="H55" i="13"/>
  <c r="H54" i="13" s="1"/>
  <c r="I55" i="13"/>
  <c r="I54" i="13" s="1"/>
  <c r="I154" i="13"/>
  <c r="I153" i="13" s="1"/>
  <c r="H154" i="13"/>
  <c r="H153" i="13" s="1"/>
  <c r="G154" i="13"/>
  <c r="G153" i="13" s="1"/>
  <c r="G152" i="13" s="1"/>
  <c r="I149" i="13"/>
  <c r="I148" i="13" s="1"/>
  <c r="H149" i="13"/>
  <c r="H148" i="13" s="1"/>
  <c r="G149" i="13"/>
  <c r="G148" i="13" s="1"/>
  <c r="I143" i="13"/>
  <c r="I142" i="13" s="1"/>
  <c r="H143" i="13"/>
  <c r="H142" i="13" s="1"/>
  <c r="G143" i="13"/>
  <c r="G142" i="13" s="1"/>
  <c r="I138" i="13"/>
  <c r="H138" i="13"/>
  <c r="G138" i="13"/>
  <c r="I136" i="13"/>
  <c r="H136" i="13"/>
  <c r="G136" i="13"/>
  <c r="I134" i="13"/>
  <c r="H134" i="13"/>
  <c r="G134" i="13"/>
  <c r="I128" i="13"/>
  <c r="I127" i="13" s="1"/>
  <c r="H128" i="13"/>
  <c r="H127" i="13" s="1"/>
  <c r="G128" i="13"/>
  <c r="G127" i="13" s="1"/>
  <c r="I122" i="13"/>
  <c r="I121" i="13" s="1"/>
  <c r="H122" i="13"/>
  <c r="H121" i="13" s="1"/>
  <c r="G122" i="13"/>
  <c r="G121" i="13" s="1"/>
  <c r="I119" i="13"/>
  <c r="H119" i="13"/>
  <c r="G119" i="13"/>
  <c r="I117" i="13"/>
  <c r="H117" i="13"/>
  <c r="G117" i="13"/>
  <c r="I114" i="13"/>
  <c r="I113" i="13" s="1"/>
  <c r="H114" i="13"/>
  <c r="H113" i="13" s="1"/>
  <c r="G114" i="13"/>
  <c r="G113" i="13" s="1"/>
  <c r="G111" i="13"/>
  <c r="G110" i="13" s="1"/>
  <c r="I108" i="13"/>
  <c r="I107" i="13" s="1"/>
  <c r="H108" i="13"/>
  <c r="H107" i="13" s="1"/>
  <c r="G108" i="13"/>
  <c r="G107" i="13" s="1"/>
  <c r="I105" i="13"/>
  <c r="I104" i="13" s="1"/>
  <c r="H105" i="13"/>
  <c r="H104" i="13" s="1"/>
  <c r="G105" i="13"/>
  <c r="G104" i="13" s="1"/>
  <c r="I98" i="13"/>
  <c r="I97" i="13" s="1"/>
  <c r="H98" i="13"/>
  <c r="H97" i="13" s="1"/>
  <c r="G98" i="13"/>
  <c r="G97" i="13" s="1"/>
  <c r="I95" i="13"/>
  <c r="I94" i="13" s="1"/>
  <c r="H95" i="13"/>
  <c r="H94" i="13" s="1"/>
  <c r="G95" i="13"/>
  <c r="G94" i="13" s="1"/>
  <c r="I92" i="13"/>
  <c r="I91" i="13" s="1"/>
  <c r="H92" i="13"/>
  <c r="H91" i="13" s="1"/>
  <c r="G92" i="13"/>
  <c r="G91" i="13" s="1"/>
  <c r="I87" i="13"/>
  <c r="I86" i="13" s="1"/>
  <c r="I83" i="13" s="1"/>
  <c r="F17" i="6" s="1"/>
  <c r="H87" i="13"/>
  <c r="H86" i="13" s="1"/>
  <c r="G87" i="13"/>
  <c r="G86" i="13" s="1"/>
  <c r="I81" i="13"/>
  <c r="I80" i="13" s="1"/>
  <c r="H81" i="13"/>
  <c r="H80" i="13" s="1"/>
  <c r="G81" i="13"/>
  <c r="G80" i="13" s="1"/>
  <c r="I78" i="13"/>
  <c r="H78" i="13"/>
  <c r="G78" i="13"/>
  <c r="I76" i="13"/>
  <c r="H76" i="13"/>
  <c r="G76" i="13"/>
  <c r="I73" i="13"/>
  <c r="I72" i="13" s="1"/>
  <c r="H73" i="13"/>
  <c r="H72" i="13" s="1"/>
  <c r="G73" i="13"/>
  <c r="G72" i="13" s="1"/>
  <c r="I66" i="13"/>
  <c r="H66" i="13"/>
  <c r="G66" i="13"/>
  <c r="I64" i="13"/>
  <c r="H64" i="13"/>
  <c r="G64" i="13"/>
  <c r="G55" i="13"/>
  <c r="G54" i="13" s="1"/>
  <c r="I52" i="13"/>
  <c r="I51" i="13" s="1"/>
  <c r="H52" i="13"/>
  <c r="H51" i="13" s="1"/>
  <c r="G52" i="13"/>
  <c r="G51" i="13" s="1"/>
  <c r="I44" i="13"/>
  <c r="I43" i="13" s="1"/>
  <c r="H44" i="13"/>
  <c r="H43" i="13" s="1"/>
  <c r="G44" i="13"/>
  <c r="G43" i="13" s="1"/>
  <c r="I38" i="13"/>
  <c r="I37" i="13" s="1"/>
  <c r="H38" i="13"/>
  <c r="H37" i="13" s="1"/>
  <c r="G38" i="13"/>
  <c r="G37" i="13" s="1"/>
  <c r="I35" i="13"/>
  <c r="I34" i="13" s="1"/>
  <c r="H35" i="13"/>
  <c r="H34" i="13" s="1"/>
  <c r="G35" i="13"/>
  <c r="G34" i="13" s="1"/>
  <c r="I32" i="13"/>
  <c r="H32" i="13"/>
  <c r="G32" i="13"/>
  <c r="I30" i="13"/>
  <c r="H30" i="13"/>
  <c r="G30" i="13"/>
  <c r="I28" i="13"/>
  <c r="H28" i="13"/>
  <c r="G28" i="13"/>
  <c r="I25" i="13"/>
  <c r="H25" i="13"/>
  <c r="G25" i="13"/>
  <c r="I23" i="13"/>
  <c r="I22" i="13" s="1"/>
  <c r="H23" i="13"/>
  <c r="H22" i="13" s="1"/>
  <c r="G23" i="13"/>
  <c r="I17" i="13"/>
  <c r="I13" i="13" s="1"/>
  <c r="I12" i="13" s="1"/>
  <c r="I11" i="13" s="1"/>
  <c r="I10" i="13" s="1"/>
  <c r="F9" i="6" s="1"/>
  <c r="H17" i="13"/>
  <c r="H13" i="13" s="1"/>
  <c r="H12" i="13" s="1"/>
  <c r="H11" i="13" s="1"/>
  <c r="H10" i="13" s="1"/>
  <c r="E9" i="6" s="1"/>
  <c r="G17" i="13"/>
  <c r="G13" i="13" s="1"/>
  <c r="I15" i="13"/>
  <c r="I14" i="13" s="1"/>
  <c r="H15" i="13"/>
  <c r="H14" i="13" s="1"/>
  <c r="G15" i="13"/>
  <c r="G14" i="13" s="1"/>
  <c r="G146" i="13" l="1"/>
  <c r="G145" i="13" s="1"/>
  <c r="G140" i="13" s="1"/>
  <c r="G141" i="13" s="1"/>
  <c r="D24" i="6" s="1"/>
  <c r="H146" i="13"/>
  <c r="H145" i="13" s="1"/>
  <c r="H140" i="13" s="1"/>
  <c r="I146" i="13"/>
  <c r="I145" i="13" s="1"/>
  <c r="I140" i="13" s="1"/>
  <c r="H48" i="13"/>
  <c r="H47" i="13" s="1"/>
  <c r="H46" i="13" s="1"/>
  <c r="E12" i="6" s="1"/>
  <c r="I48" i="13"/>
  <c r="I47" i="13" s="1"/>
  <c r="I46" i="13" s="1"/>
  <c r="F12" i="6" s="1"/>
  <c r="G48" i="13"/>
  <c r="G47" i="13" s="1"/>
  <c r="G46" i="13" s="1"/>
  <c r="D12" i="6" s="1"/>
  <c r="G130" i="13"/>
  <c r="G126" i="13" s="1"/>
  <c r="G125" i="13" s="1"/>
  <c r="G124" i="13" s="1"/>
  <c r="D22" i="6" s="1"/>
  <c r="F155" i="18"/>
  <c r="F160" i="18"/>
  <c r="F161" i="18" s="1"/>
  <c r="G170" i="18"/>
  <c r="G171" i="18" s="1"/>
  <c r="H155" i="18"/>
  <c r="H160" i="18"/>
  <c r="H161" i="18" s="1"/>
  <c r="G155" i="18"/>
  <c r="G160" i="18"/>
  <c r="G161" i="18" s="1"/>
  <c r="F170" i="18"/>
  <c r="F171" i="18" s="1"/>
  <c r="H178" i="18"/>
  <c r="H179" i="18" s="1"/>
  <c r="F44" i="18"/>
  <c r="F50" i="18" s="1"/>
  <c r="F49" i="18" s="1"/>
  <c r="G44" i="18"/>
  <c r="G50" i="18" s="1"/>
  <c r="G49" i="18" s="1"/>
  <c r="F116" i="18"/>
  <c r="F115" i="18" s="1"/>
  <c r="F144" i="18"/>
  <c r="F143" i="18" s="1"/>
  <c r="H144" i="18"/>
  <c r="H143" i="18" s="1"/>
  <c r="H145" i="18"/>
  <c r="H149" i="18" s="1"/>
  <c r="G148" i="18"/>
  <c r="G101" i="18"/>
  <c r="G107" i="18" s="1"/>
  <c r="G106" i="18" s="1"/>
  <c r="G112" i="18" s="1"/>
  <c r="G111" i="18" s="1"/>
  <c r="G144" i="18"/>
  <c r="G143" i="18" s="1"/>
  <c r="H44" i="18"/>
  <c r="H50" i="18" s="1"/>
  <c r="H49" i="18" s="1"/>
  <c r="H101" i="18"/>
  <c r="H107" i="18" s="1"/>
  <c r="H106" i="18" s="1"/>
  <c r="H112" i="18" s="1"/>
  <c r="H111" i="18" s="1"/>
  <c r="H153" i="18"/>
  <c r="H154" i="18"/>
  <c r="G138" i="18"/>
  <c r="F51" i="18"/>
  <c r="F59" i="18" s="1"/>
  <c r="F58" i="18" s="1"/>
  <c r="H51" i="18"/>
  <c r="H59" i="18" s="1"/>
  <c r="H58" i="18" s="1"/>
  <c r="F101" i="18"/>
  <c r="F107" i="18" s="1"/>
  <c r="F106" i="18" s="1"/>
  <c r="H138" i="18"/>
  <c r="H128" i="18" s="1"/>
  <c r="G75" i="13"/>
  <c r="G71" i="13" s="1"/>
  <c r="G70" i="13" s="1"/>
  <c r="G69" i="13" s="1"/>
  <c r="D16" i="6" s="1"/>
  <c r="H63" i="13"/>
  <c r="I75" i="13"/>
  <c r="I71" i="13" s="1"/>
  <c r="I70" i="13" s="1"/>
  <c r="I69" i="13" s="1"/>
  <c r="G178" i="18"/>
  <c r="G179" i="18" s="1"/>
  <c r="F178" i="18"/>
  <c r="F179" i="18" s="1"/>
  <c r="H163" i="18"/>
  <c r="H123" i="18"/>
  <c r="H122" i="18" s="1"/>
  <c r="F125" i="18"/>
  <c r="F131" i="18" s="1"/>
  <c r="F132" i="18" s="1"/>
  <c r="H80" i="18"/>
  <c r="H79" i="18" s="1"/>
  <c r="G51" i="18"/>
  <c r="G59" i="18" s="1"/>
  <c r="G58" i="18" s="1"/>
  <c r="H21" i="18"/>
  <c r="H20" i="18" s="1"/>
  <c r="G13" i="18"/>
  <c r="G12" i="18" s="1"/>
  <c r="F153" i="18"/>
  <c r="F154" i="18"/>
  <c r="H38" i="18"/>
  <c r="H37" i="18" s="1"/>
  <c r="F28" i="18"/>
  <c r="F27" i="18" s="1"/>
  <c r="F13" i="18"/>
  <c r="F12" i="18" s="1"/>
  <c r="F21" i="18"/>
  <c r="F20" i="18" s="1"/>
  <c r="F112" i="18"/>
  <c r="F111" i="18" s="1"/>
  <c r="H75" i="18"/>
  <c r="H74" i="18" s="1"/>
  <c r="G154" i="18"/>
  <c r="G153" i="18"/>
  <c r="F148" i="18"/>
  <c r="H170" i="18"/>
  <c r="H171" i="18" s="1"/>
  <c r="F138" i="18"/>
  <c r="G163" i="18"/>
  <c r="G123" i="18"/>
  <c r="G122" i="18" s="1"/>
  <c r="F163" i="18"/>
  <c r="I41" i="13"/>
  <c r="I40" i="13" s="1"/>
  <c r="F11" i="6" s="1"/>
  <c r="I42" i="13"/>
  <c r="I116" i="13"/>
  <c r="I103" i="13" s="1"/>
  <c r="I102" i="13" s="1"/>
  <c r="I101" i="13" s="1"/>
  <c r="H27" i="13"/>
  <c r="H21" i="13" s="1"/>
  <c r="H20" i="13" s="1"/>
  <c r="H19" i="13" s="1"/>
  <c r="E10" i="6" s="1"/>
  <c r="G63" i="13"/>
  <c r="G61" i="13" s="1"/>
  <c r="G60" i="13" s="1"/>
  <c r="I85" i="13"/>
  <c r="I84" i="13" s="1"/>
  <c r="G116" i="13"/>
  <c r="G103" i="13" s="1"/>
  <c r="G102" i="13" s="1"/>
  <c r="G101" i="13" s="1"/>
  <c r="D21" i="6" s="1"/>
  <c r="I130" i="13"/>
  <c r="I126" i="13" s="1"/>
  <c r="I125" i="13" s="1"/>
  <c r="I124" i="13" s="1"/>
  <c r="F22" i="6" s="1"/>
  <c r="G27" i="13"/>
  <c r="I63" i="13"/>
  <c r="H75" i="13"/>
  <c r="H71" i="13" s="1"/>
  <c r="H70" i="13" s="1"/>
  <c r="H69" i="13" s="1"/>
  <c r="E16" i="6" s="1"/>
  <c r="H130" i="13"/>
  <c r="H126" i="13" s="1"/>
  <c r="H125" i="13" s="1"/>
  <c r="H124" i="13" s="1"/>
  <c r="E22" i="6" s="1"/>
  <c r="H116" i="13"/>
  <c r="H103" i="13" s="1"/>
  <c r="H102" i="13" s="1"/>
  <c r="H101" i="13" s="1"/>
  <c r="I90" i="13"/>
  <c r="G22" i="13"/>
  <c r="I27" i="13"/>
  <c r="I21" i="13" s="1"/>
  <c r="I20" i="13" s="1"/>
  <c r="I19" i="13" s="1"/>
  <c r="F10" i="6" s="1"/>
  <c r="G12" i="13"/>
  <c r="G11" i="13" s="1"/>
  <c r="G10" i="13" s="1"/>
  <c r="D9" i="6" s="1"/>
  <c r="G41" i="13"/>
  <c r="G40" i="13" s="1"/>
  <c r="D11" i="6" s="1"/>
  <c r="G42" i="13"/>
  <c r="H83" i="13"/>
  <c r="E17" i="6" s="1"/>
  <c r="H85" i="13"/>
  <c r="H84" i="13" s="1"/>
  <c r="I152" i="13"/>
  <c r="I151" i="13"/>
  <c r="G85" i="13"/>
  <c r="G84" i="13" s="1"/>
  <c r="G83" i="13"/>
  <c r="D17" i="6" s="1"/>
  <c r="H152" i="13"/>
  <c r="H151" i="13"/>
  <c r="H42" i="13"/>
  <c r="H41" i="13"/>
  <c r="H90" i="13"/>
  <c r="G90" i="13"/>
  <c r="G151" i="13"/>
  <c r="D26" i="6" s="1"/>
  <c r="D25" i="6" s="1"/>
  <c r="F24" i="6" l="1"/>
  <c r="I141" i="13"/>
  <c r="H141" i="13"/>
  <c r="E24" i="6" s="1"/>
  <c r="H61" i="13"/>
  <c r="H60" i="13" s="1"/>
  <c r="F124" i="18"/>
  <c r="F114" i="18" s="1"/>
  <c r="I61" i="13"/>
  <c r="I60" i="13" s="1"/>
  <c r="I62" i="13"/>
  <c r="F123" i="18"/>
  <c r="F122" i="18" s="1"/>
  <c r="G65" i="18"/>
  <c r="H65" i="18"/>
  <c r="F65" i="18"/>
  <c r="G124" i="18"/>
  <c r="G114" i="18" s="1"/>
  <c r="G113" i="18" s="1"/>
  <c r="G23" i="18"/>
  <c r="H124" i="18"/>
  <c r="H114" i="18" s="1"/>
  <c r="H113" i="18" s="1"/>
  <c r="F23" i="18"/>
  <c r="H23" i="18"/>
  <c r="H68" i="13"/>
  <c r="H62" i="13"/>
  <c r="G21" i="13"/>
  <c r="G20" i="13" s="1"/>
  <c r="G19" i="13" s="1"/>
  <c r="D10" i="6" s="1"/>
  <c r="F21" i="6"/>
  <c r="I100" i="13"/>
  <c r="G89" i="13"/>
  <c r="D19" i="6"/>
  <c r="G59" i="13"/>
  <c r="D14" i="6"/>
  <c r="H89" i="13"/>
  <c r="E19" i="6"/>
  <c r="I68" i="13"/>
  <c r="F16" i="6"/>
  <c r="H100" i="13"/>
  <c r="E21" i="6"/>
  <c r="I89" i="13"/>
  <c r="F19" i="6"/>
  <c r="H40" i="13"/>
  <c r="E11" i="6" s="1"/>
  <c r="G62" i="13"/>
  <c r="G100" i="13"/>
  <c r="I9" i="13"/>
  <c r="G68" i="13"/>
  <c r="H59" i="13" l="1"/>
  <c r="E14" i="6"/>
  <c r="F113" i="18"/>
  <c r="I59" i="13"/>
  <c r="I157" i="13" s="1"/>
  <c r="F14" i="6"/>
  <c r="G22" i="18"/>
  <c r="G181" i="18" s="1"/>
  <c r="G182" i="18" s="1"/>
  <c r="H22" i="18"/>
  <c r="H181" i="18" s="1"/>
  <c r="H182" i="18" s="1"/>
  <c r="F22" i="18"/>
  <c r="F181" i="18" s="1"/>
  <c r="G9" i="13"/>
  <c r="G157" i="13" s="1"/>
  <c r="H9" i="13"/>
  <c r="H157" i="13" s="1"/>
  <c r="H158" i="13" s="1"/>
  <c r="M19" i="2" l="1"/>
  <c r="I158" i="13"/>
  <c r="L19" i="2"/>
  <c r="H8" i="13"/>
  <c r="I8" i="13"/>
  <c r="G8" i="13"/>
  <c r="K19" i="2"/>
  <c r="L14" i="5"/>
  <c r="L13" i="5" s="1"/>
  <c r="M14" i="5"/>
  <c r="M13" i="5" s="1"/>
  <c r="K40" i="5" l="1"/>
  <c r="L40" i="5"/>
  <c r="M40" i="5"/>
  <c r="M75" i="5"/>
  <c r="L75" i="5"/>
  <c r="K75" i="5"/>
  <c r="M74" i="5"/>
  <c r="L74" i="5"/>
  <c r="K74" i="5"/>
  <c r="K64" i="5"/>
  <c r="K63" i="5" s="1"/>
  <c r="M61" i="5"/>
  <c r="M57" i="5" s="1"/>
  <c r="M38" i="5" s="1"/>
  <c r="M37" i="5" s="1"/>
  <c r="L61" i="5"/>
  <c r="K61" i="5"/>
  <c r="M59" i="5"/>
  <c r="M58" i="5" s="1"/>
  <c r="L59" i="5"/>
  <c r="L58" i="5" s="1"/>
  <c r="K59" i="5"/>
  <c r="K58" i="5" s="1"/>
  <c r="J52" i="5"/>
  <c r="J50" i="5"/>
  <c r="J49" i="5"/>
  <c r="M48" i="5"/>
  <c r="M45" i="5" s="1"/>
  <c r="M44" i="5" s="1"/>
  <c r="L48" i="5"/>
  <c r="K48" i="5"/>
  <c r="M46" i="5"/>
  <c r="L46" i="5"/>
  <c r="K46" i="5"/>
  <c r="M42" i="5"/>
  <c r="L42" i="5"/>
  <c r="K42" i="5"/>
  <c r="L57" i="5" l="1"/>
  <c r="L38" i="5" s="1"/>
  <c r="L37" i="5" s="1"/>
  <c r="L45" i="5"/>
  <c r="L44" i="5" s="1"/>
  <c r="K39" i="5"/>
  <c r="K45" i="5"/>
  <c r="K44" i="5" s="1"/>
  <c r="K57" i="5"/>
  <c r="K38" i="5" l="1"/>
  <c r="K37" i="5" s="1"/>
  <c r="M29" i="5"/>
  <c r="L29" i="5"/>
  <c r="K29" i="5"/>
  <c r="I90" i="18"/>
  <c r="I50" i="18"/>
  <c r="G16" i="19" l="1"/>
  <c r="I33" i="18"/>
  <c r="I31" i="18"/>
  <c r="J63" i="13"/>
  <c r="J61" i="13"/>
  <c r="I85" i="18"/>
  <c r="I42" i="18"/>
  <c r="I40" i="18"/>
  <c r="I38" i="18"/>
  <c r="I26" i="18"/>
  <c r="F36" i="6"/>
  <c r="E36" i="6"/>
  <c r="F16" i="19"/>
  <c r="L23" i="5"/>
  <c r="L22" i="5" s="1"/>
  <c r="M23" i="5"/>
  <c r="M22" i="5" s="1"/>
  <c r="J13" i="13"/>
  <c r="J19" i="13"/>
  <c r="J23" i="13"/>
  <c r="J26" i="13"/>
  <c r="J29" i="13"/>
  <c r="J35" i="13"/>
  <c r="J41" i="13"/>
  <c r="J52" i="13"/>
  <c r="J66" i="13"/>
  <c r="J72" i="13"/>
  <c r="J77" i="13"/>
  <c r="J80" i="13"/>
  <c r="J87" i="13"/>
  <c r="J90" i="13"/>
  <c r="J93" i="13"/>
  <c r="J95" i="13"/>
  <c r="J98" i="13"/>
  <c r="J107" i="13"/>
  <c r="J109" i="13"/>
  <c r="J111" i="13"/>
  <c r="J118" i="13"/>
  <c r="J119" i="13"/>
  <c r="I111" i="18"/>
  <c r="K23" i="5"/>
  <c r="I99" i="18"/>
  <c r="K14" i="5"/>
  <c r="K13" i="5" s="1"/>
  <c r="K17" i="5"/>
  <c r="K16" i="5" s="1"/>
  <c r="K26" i="5"/>
  <c r="K31" i="5"/>
  <c r="K28" i="5" s="1"/>
  <c r="L17" i="5"/>
  <c r="L16" i="5" s="1"/>
  <c r="L26" i="5"/>
  <c r="L31" i="5"/>
  <c r="L28" i="5" s="1"/>
  <c r="M17" i="5"/>
  <c r="M16" i="5" s="1"/>
  <c r="M26" i="5"/>
  <c r="M31" i="5"/>
  <c r="M28" i="5" s="1"/>
  <c r="I125" i="18"/>
  <c r="I80" i="18"/>
  <c r="I73" i="18"/>
  <c r="I78" i="18"/>
  <c r="I128" i="18"/>
  <c r="I120" i="18"/>
  <c r="I116" i="18"/>
  <c r="I101" i="18"/>
  <c r="I93" i="18"/>
  <c r="I106" i="18"/>
  <c r="I68" i="18"/>
  <c r="I63" i="18"/>
  <c r="I118" i="18"/>
  <c r="I16" i="18"/>
  <c r="J21" i="13"/>
  <c r="J34" i="13" l="1"/>
  <c r="J92" i="13"/>
  <c r="J108" i="13"/>
  <c r="F13" i="6"/>
  <c r="J89" i="13"/>
  <c r="J18" i="13"/>
  <c r="J96" i="13"/>
  <c r="J88" i="13"/>
  <c r="F23" i="6"/>
  <c r="J65" i="13"/>
  <c r="M25" i="5"/>
  <c r="M12" i="5" s="1"/>
  <c r="J78" i="13"/>
  <c r="J12" i="13"/>
  <c r="L25" i="5"/>
  <c r="L12" i="5" s="1"/>
  <c r="J110" i="13"/>
  <c r="J60" i="13"/>
  <c r="J94" i="13"/>
  <c r="E23" i="6"/>
  <c r="J117" i="13"/>
  <c r="J106" i="13"/>
  <c r="J97" i="13"/>
  <c r="J86" i="13"/>
  <c r="J76" i="13"/>
  <c r="J71" i="13"/>
  <c r="J64" i="13"/>
  <c r="J85" i="13"/>
  <c r="J11" i="13"/>
  <c r="J75" i="13"/>
  <c r="J79" i="13"/>
  <c r="J51" i="13"/>
  <c r="J22" i="13"/>
  <c r="J62" i="13"/>
  <c r="E16" i="19"/>
  <c r="J47" i="13"/>
  <c r="J39" i="13"/>
  <c r="J40" i="13"/>
  <c r="J27" i="13"/>
  <c r="J28" i="13"/>
  <c r="J24" i="13"/>
  <c r="J25" i="13"/>
  <c r="J20" i="13"/>
  <c r="K25" i="5"/>
  <c r="K12" i="5" s="1"/>
  <c r="M15" i="2" l="1"/>
  <c r="M77" i="5"/>
  <c r="K77" i="5"/>
  <c r="K15" i="2" s="1"/>
  <c r="L77" i="5"/>
  <c r="L15" i="2" s="1"/>
  <c r="I23" i="18"/>
  <c r="J116" i="13"/>
  <c r="J84" i="13"/>
  <c r="J32" i="13"/>
  <c r="F18" i="6"/>
  <c r="J33" i="13"/>
  <c r="J91" i="13"/>
  <c r="J105" i="13"/>
  <c r="J46" i="13"/>
  <c r="J10" i="13"/>
  <c r="J70" i="13"/>
  <c r="J31" i="13"/>
  <c r="J59" i="13"/>
  <c r="J56" i="13" s="1"/>
  <c r="J9" i="13"/>
  <c r="E15" i="6"/>
  <c r="J38" i="13"/>
  <c r="J17" i="13"/>
  <c r="J8" i="13"/>
  <c r="E8" i="6" l="1"/>
  <c r="D18" i="6"/>
  <c r="F8" i="6"/>
  <c r="D15" i="6"/>
  <c r="E20" i="6"/>
  <c r="J102" i="13"/>
  <c r="J103" i="13"/>
  <c r="J104" i="13"/>
  <c r="F20" i="6"/>
  <c r="E18" i="6"/>
  <c r="M14" i="2"/>
  <c r="M13" i="2" s="1"/>
  <c r="M12" i="2" s="1"/>
  <c r="L14" i="2"/>
  <c r="L13" i="2" s="1"/>
  <c r="L12" i="2" s="1"/>
  <c r="J45" i="13"/>
  <c r="J54" i="13"/>
  <c r="J48" i="13" s="1"/>
  <c r="J55" i="13"/>
  <c r="J115" i="13"/>
  <c r="J30" i="13"/>
  <c r="F15" i="6"/>
  <c r="J67" i="13"/>
  <c r="J83" i="13"/>
  <c r="J74" i="13"/>
  <c r="J68" i="13"/>
  <c r="J69" i="13"/>
  <c r="J44" i="13"/>
  <c r="D13" i="6"/>
  <c r="E13" i="6"/>
  <c r="J43" i="13"/>
  <c r="J37" i="13"/>
  <c r="J16" i="13"/>
  <c r="J15" i="13"/>
  <c r="K14" i="2"/>
  <c r="K13" i="2" s="1"/>
  <c r="K12" i="2" s="1"/>
  <c r="F28" i="6" l="1"/>
  <c r="E28" i="6"/>
  <c r="J53" i="13"/>
  <c r="J81" i="13"/>
  <c r="J82" i="13"/>
  <c r="J73" i="13"/>
  <c r="J114" i="13"/>
  <c r="I132" i="18"/>
  <c r="J42" i="13"/>
  <c r="J36" i="13"/>
  <c r="J14" i="13"/>
  <c r="D8" i="6" l="1"/>
  <c r="L18" i="2"/>
  <c r="L17" i="2" s="1"/>
  <c r="L16" i="2" s="1"/>
  <c r="L20" i="2" s="1"/>
  <c r="L11" i="2" s="1"/>
  <c r="D20" i="6"/>
  <c r="M18" i="2"/>
  <c r="M17" i="2" s="1"/>
  <c r="M16" i="2" s="1"/>
  <c r="M20" i="2" s="1"/>
  <c r="M11" i="2" s="1"/>
  <c r="D23" i="6"/>
  <c r="J113" i="13"/>
  <c r="D28" i="6" l="1"/>
  <c r="J112" i="13"/>
  <c r="J120" i="13" l="1"/>
  <c r="K18" i="2"/>
  <c r="K17" i="2" s="1"/>
  <c r="K16" i="2" s="1"/>
  <c r="K20" i="2" s="1"/>
  <c r="K11" i="2" s="1"/>
</calcChain>
</file>

<file path=xl/sharedStrings.xml><?xml version="1.0" encoding="utf-8"?>
<sst xmlns="http://schemas.openxmlformats.org/spreadsheetml/2006/main" count="1840" uniqueCount="361">
  <si>
    <t>Организация и содержание мест захоронения в рамках 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</si>
  <si>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благоустройству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</si>
  <si>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0310</t>
  </si>
  <si>
    <t>Подпрограмма "Защита населения от чрезвычайных ситуаций и создание условий для безопасного проживания в поселении"</t>
  </si>
  <si>
    <t>Обеспечения пожарной безопасности населения в рамках Подрограммы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</si>
  <si>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Софинансирование обеспечения пожарной безопасности населения в рамках Подрограммы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</si>
  <si>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02100 S4120</t>
  </si>
  <si>
    <t>Уплата налогов, сборов и иных платежей</t>
  </si>
  <si>
    <t>850</t>
  </si>
  <si>
    <t xml:space="preserve">Дотации бюджетам бюджетной системы Российской Федерации                              </t>
  </si>
  <si>
    <t>7514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</si>
  <si>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</si>
  <si>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</si>
  <si>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15</t>
  </si>
  <si>
    <t>30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</si>
  <si>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</si>
  <si>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</si>
  <si>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</si>
  <si>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</si>
  <si>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передаваемые бюджетам сельских поселений</t>
  </si>
  <si>
    <t>Национальная экономика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</si>
  <si>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</si>
  <si>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</si>
  <si>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</si>
  <si>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</si>
  <si>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Условно утверждённые расходы</t>
  </si>
  <si>
    <t>ИТОГО:</t>
  </si>
  <si>
    <t>Код ведомства</t>
  </si>
  <si>
    <t>Целевая статья</t>
  </si>
  <si>
    <t>Вид расходов</t>
  </si>
  <si>
    <t>Дорожное хозяйство (дорожные фонды)</t>
  </si>
  <si>
    <t>Глава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</si>
  <si>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</si>
  <si>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</si>
  <si>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Руководство и управление в сфере установленных функций местного самоуправления в рамках непрограммных расходов администрации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</si>
  <si>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</si>
  <si>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</si>
  <si>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Трансферты на выполнение полномочий поселений по жилищно-комунальному хозяйству и архитектуре в рамках непрограмных расходов администрации</t>
  </si>
  <si>
    <t>Межбюджетные трансферты</t>
  </si>
  <si>
    <t>Иные межбюджетные трансферты</t>
  </si>
  <si>
    <t>Выполнение государственных полномочий по созданию  и обеспечению административных комиссий в рамках непрограммных расходов администрации</t>
  </si>
  <si>
    <t>0100</t>
  </si>
  <si>
    <t>0102</t>
  </si>
  <si>
    <t>0104</t>
  </si>
  <si>
    <t>0113</t>
  </si>
  <si>
    <t>0200</t>
  </si>
  <si>
    <t>0203</t>
  </si>
  <si>
    <t>0300</t>
  </si>
  <si>
    <t>0314</t>
  </si>
  <si>
    <t>0400</t>
  </si>
  <si>
    <t>0409</t>
  </si>
  <si>
    <t>0500</t>
  </si>
  <si>
    <t>0503</t>
  </si>
  <si>
    <t>0505</t>
  </si>
  <si>
    <t>0800</t>
  </si>
  <si>
    <t>0801</t>
  </si>
  <si>
    <t>Раздел, подраздел</t>
  </si>
  <si>
    <t>Расходы на выплаты персоналу государственных (муниципальных) органов</t>
  </si>
  <si>
    <t xml:space="preserve">Межбюджетные трансферты </t>
  </si>
  <si>
    <t>Всего:</t>
  </si>
  <si>
    <t xml:space="preserve">Налоги на имущество физических лиц, взимаемый по ставкам, применяемым к объектам налогообложения, расположенным в границах сельских поселений                     </t>
  </si>
  <si>
    <t>043</t>
  </si>
  <si>
    <t>040</t>
  </si>
  <si>
    <t>Резервные фонды местной администрации  в рамках непрограмных расходов отдельных органов местного самоуправления</t>
  </si>
  <si>
    <t>Иные бюджетные ассингования</t>
  </si>
  <si>
    <t>Резервные средства</t>
  </si>
  <si>
    <t>Муниципальная программа "Обеспечение жизнедеятельности и безопасности проживания населения на территории Орловского сельсовета"</t>
  </si>
  <si>
    <t>3</t>
  </si>
  <si>
    <t>№ стоки</t>
  </si>
  <si>
    <t>5</t>
  </si>
  <si>
    <t>Осуществление первичного воинского учета на территории, где отсутствуют военные комиссариаты в рамках непрограммных расходов администрации</t>
  </si>
  <si>
    <t>540</t>
  </si>
  <si>
    <t>Непрограммные расходы администрации  Орловского сельсовета</t>
  </si>
  <si>
    <t>0111</t>
  </si>
  <si>
    <t>Муниципальная программа "Развитие культуры"</t>
  </si>
  <si>
    <t xml:space="preserve">Глава муниципального образования </t>
  </si>
  <si>
    <t xml:space="preserve">Функционирование Правительства Российской Федерации,высших исполнительных органов государственной власти субъектов Российской Федерации, местных администраций </t>
  </si>
  <si>
    <t>4</t>
  </si>
  <si>
    <t>Резервные фонды местной администрации в рамках непрограмных расходов отдельных органов местного самоуправления</t>
  </si>
  <si>
    <t>Иные бюджетные ассигнования</t>
  </si>
  <si>
    <t>Подпрограмма "Обеспечение условий реализации муниципальной программы и прочие мероприятия"</t>
  </si>
  <si>
    <t>200</t>
  </si>
  <si>
    <t>Трансферты на выполнение полномочий поселений по жилищно-комунальному хозяйству и архитектуре в рамках непрограммных расходов администрации</t>
  </si>
  <si>
    <t>Выполнение государственных полномочий по созданию и обеспечению административных комиссий в рамках непрограммных расходов администрации</t>
  </si>
  <si>
    <t>ВСЕГО ДОХОДОВ</t>
  </si>
  <si>
    <t>Непрограммные расходы администрации Орловского сельсовета</t>
  </si>
  <si>
    <t>Усл. Утв. Расх =общая сумма расходов минус краевые деньги * 2,5% и 5%</t>
  </si>
  <si>
    <t>Подпрограмма  "Обеспечение условий реализации программы и прочие мероприятия"</t>
  </si>
  <si>
    <t>Код</t>
  </si>
  <si>
    <t>024</t>
  </si>
  <si>
    <t>01</t>
  </si>
  <si>
    <t>05</t>
  </si>
  <si>
    <t>00</t>
  </si>
  <si>
    <t>10</t>
  </si>
  <si>
    <t>0000</t>
  </si>
  <si>
    <t>000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</si>
  <si>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</si>
  <si>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</si>
  <si>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</si>
  <si>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</si>
  <si>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</si>
  <si>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</si>
  <si>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</si>
  <si>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</si>
  <si>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</si>
  <si>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</si>
  <si>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</si>
  <si>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</si>
  <si>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</si>
  <si>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</si>
  <si>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ИТОГО источников внутреннего финансирования</t>
  </si>
  <si>
    <t>№ строки</t>
  </si>
  <si>
    <t>Код главного администратора</t>
  </si>
  <si>
    <t>Прочие безвозмездные поступления в бюджеты поселений</t>
  </si>
  <si>
    <t>Наименование показателя</t>
  </si>
  <si>
    <t>Коды бюджетной классификации</t>
  </si>
  <si>
    <t>1</t>
  </si>
  <si>
    <t>НАЛОГОВЫЕ И НЕНАЛОГОВЫЕ ДОХОДЫ</t>
  </si>
  <si>
    <t>182</t>
  </si>
  <si>
    <t>НАЛОГИ НА ПРИБЫЛЬ, ДОХОДЫ</t>
  </si>
  <si>
    <t>110</t>
  </si>
  <si>
    <t>Налог на доходы физических лиц</t>
  </si>
  <si>
    <t>010</t>
  </si>
  <si>
    <t>06</t>
  </si>
  <si>
    <t xml:space="preserve">НАЛОГИ НА ИМУЩЕСТВО </t>
  </si>
  <si>
    <t>Налог на имущество физических лиц</t>
  </si>
  <si>
    <t>030</t>
  </si>
  <si>
    <t>Земельный налог</t>
  </si>
  <si>
    <t>120</t>
  </si>
  <si>
    <t>Функционирование высшего должностного лица</t>
  </si>
  <si>
    <t>Функционирование администации</t>
  </si>
  <si>
    <t>Подпрограмма "Организация комплексного благоустройства территории Орловского сельсовета"</t>
  </si>
  <si>
    <t>800</t>
  </si>
  <si>
    <t>870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</si>
  <si>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</si>
  <si>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</si>
  <si>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</si>
  <si>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</si>
  <si>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Резервные фонды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</si>
  <si>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</si>
  <si>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</si>
  <si>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</si>
  <si>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151</t>
  </si>
  <si>
    <t>001</t>
  </si>
  <si>
    <t>Дотации на выравнивание бюджетной обеспеченности</t>
  </si>
  <si>
    <t>Иные  межбюджетные трансферты</t>
  </si>
  <si>
    <t>999</t>
  </si>
  <si>
    <t>Прочие межбюджетные трансферты, передаваемые бюджетам</t>
  </si>
  <si>
    <t>07</t>
  </si>
  <si>
    <t>Прочие безвозмездные поступления</t>
  </si>
  <si>
    <t>03</t>
  </si>
  <si>
    <t>230</t>
  </si>
  <si>
    <t>Акцизы по подакцизным товарам (продукции), производимым на территории Российской Федерации</t>
  </si>
  <si>
    <t>100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</si>
  <si>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</si>
  <si>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</si>
  <si>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</si>
  <si>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</si>
  <si>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</si>
  <si>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</si>
  <si>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</si>
  <si>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</si>
  <si>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</si>
  <si>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</si>
  <si>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</si>
  <si>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76100 90210</t>
  </si>
  <si>
    <t>76000 00000</t>
  </si>
  <si>
    <t>76100 00000</t>
  </si>
  <si>
    <t>76200 00000</t>
  </si>
  <si>
    <t>76200 90220</t>
  </si>
  <si>
    <t>76200 90230</t>
  </si>
  <si>
    <t>76200 81060</t>
  </si>
  <si>
    <t xml:space="preserve">76200 81060 </t>
  </si>
  <si>
    <t>76200 75140</t>
  </si>
  <si>
    <t>76200 51180</t>
  </si>
  <si>
    <t>02000 00000</t>
  </si>
  <si>
    <t>02100 00000</t>
  </si>
  <si>
    <t>02100 90020</t>
  </si>
  <si>
    <t>02200 00000</t>
  </si>
  <si>
    <t>02200 90050</t>
  </si>
  <si>
    <t>02200 90060</t>
  </si>
  <si>
    <t>02200 90070</t>
  </si>
  <si>
    <t>02100 90080</t>
  </si>
  <si>
    <t>01000 00000</t>
  </si>
  <si>
    <t>01100 00000</t>
  </si>
  <si>
    <t>01100 90090</t>
  </si>
  <si>
    <t xml:space="preserve">76100 90210 </t>
  </si>
  <si>
    <t>Администрация Орловского сельсовета</t>
  </si>
  <si>
    <t>Подпрограмма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</si>
  <si>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обеспечению профилактики терроризма в рамках Подрограммы 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</si>
  <si>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Содержание объектов водоснабжения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</si>
  <si>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обеспечению профилактики терроризма в рамках Подпрограмма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</si>
  <si>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Подпрограмма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</si>
  <si>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Содержание автомобильных дорог общего пользования сельских поселений за счет средств местного бюджета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</si>
  <si>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02200 90040</t>
  </si>
  <si>
    <t>7555</t>
  </si>
  <si>
    <t xml:space="preserve">76200 00000 </t>
  </si>
  <si>
    <t>Трансферты на передачу полномочий в области клубной системы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</si>
  <si>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Расходы на содержание уличного освещения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</si>
  <si>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7412</t>
  </si>
  <si>
    <t>7509</t>
  </si>
  <si>
    <t>8017</t>
  </si>
  <si>
    <t>Наименование передаваемого полномочия</t>
  </si>
  <si>
    <t>Основание</t>
  </si>
  <si>
    <t>Соглашение о передаче полномочий</t>
  </si>
  <si>
    <t>Трансферты на выполнение полномочий поселений по ведению бухгалтерского учета по клубам</t>
  </si>
  <si>
    <t>76200 90240</t>
  </si>
  <si>
    <t>Полномочия в области обеспечения проживающих в поселении и нуждающихся в жилых помещениях, организации строительства и содержания муниципального жилищного фонда</t>
  </si>
  <si>
    <t>Полномочия на ведение бухгалтерского учета по клубам</t>
  </si>
  <si>
    <t>Расходы на содержание уличного освещения 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</si>
  <si>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Организация и содержание мест захоронения в рамках подпрограммы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</si>
  <si>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благоустройству в рамках подпрограммы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</si>
  <si>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Трансферты на передачу полномочий в области клубной системы в рамках подпрограммы "Обеспечение условий реализации программы и прочие мероприятия" муниципальной программы "Развитие культуры"</t>
  </si>
  <si>
    <t>1047</t>
  </si>
  <si>
    <t>1049</t>
  </si>
  <si>
    <t>5519</t>
  </si>
  <si>
    <t>1040</t>
  </si>
  <si>
    <t>Полномочия на частичное финансирование (возмещение) расходов на повышение размеров оплаты труда отдельным категориям работников бюджетной сферы отдельных органов исполнительной власти</t>
  </si>
  <si>
    <t>КБК</t>
  </si>
  <si>
    <t>0104 7620010400 540 1040</t>
  </si>
  <si>
    <t>0104 762001047 540 1047 - 3,3 0801 0110010470 540 1047 - 29,4</t>
  </si>
  <si>
    <t xml:space="preserve">0104 7620090230 540 00251 </t>
  </si>
  <si>
    <t xml:space="preserve">0104 7620090240 540 00251 </t>
  </si>
  <si>
    <t>0801 0110010490 540 1049</t>
  </si>
  <si>
    <t>Полномочия на передачу полномочий в области клубной системы</t>
  </si>
  <si>
    <t xml:space="preserve"> Полномочия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</si>
  <si>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0801 01100R5190 540 18-//</t>
  </si>
  <si>
    <t>0801 0110090090 540 00251</t>
  </si>
  <si>
    <t>НАЛОГИ НА СОВОКУПНЫЙ ДОХОД</t>
  </si>
  <si>
    <t>Единый сельскохозяйственный налог</t>
  </si>
  <si>
    <t>Доходы краевого бюджета на 2020 год и плановый период 2021-2022 годов</t>
  </si>
  <si>
    <t>Распределение бюджетных ассигнований по целевым статьям (государственным программам Красноярского края и непрограммным направлениям деятельности), группам и подгруппам видов расходов, разделам, подразделам классификации расходов краевого бюджета</t>
  </si>
  <si>
    <t>20</t>
  </si>
  <si>
    <t>16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</si>
  <si>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</si>
  <si>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150</t>
  </si>
  <si>
    <t>Усл. Утв. Расх =общая сумма расходов минус краевые деньги : 97,5% ( 95%)*2,5 (5)</t>
  </si>
  <si>
    <t>Условно утвержденные расходы</t>
  </si>
  <si>
    <t xml:space="preserve">Прочие межбюджетные трансферты, передаваемые бюджетам сельских поселений (на обеспечение сбалансированности) </t>
  </si>
  <si>
    <t>Дотации бюджетам сельских поселений на выравнивание бюджетной обеспеченности (из бюджета субьекта Российской Федерации)</t>
  </si>
  <si>
    <t>Дотации бюджетам сельских поселений на выравнивание бюджетной обеспеченности (из бюджетов муниципальных районов)</t>
  </si>
  <si>
    <t>29</t>
  </si>
  <si>
    <t>Прочие субсидии бюджетам поселений (на региональные выплаты и выплаты обеспечивающие уровень заработной платы работников бюджетной сферы не ниже размера минимальной заработной платы)</t>
  </si>
  <si>
    <t>Прочие субсидии бюджетам поселений (на обеспечение первичных мер пожарной безопасности)</t>
  </si>
  <si>
    <t xml:space="preserve">Прочие субсидии бюджетам поселений (на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 </t>
  </si>
  <si>
    <t xml:space="preserve">Прочие субсидии бюджетам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 </t>
  </si>
  <si>
    <t>Прочие субсидии бюджетам поселений (на организацию и проведение акарицидных обработак мест массового отдыха населения)</t>
  </si>
  <si>
    <t>Субвенция бюджетам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</si>
  <si>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поселений (на осуществление первичного воинского учета на территориях, где отсутствуют военные комиссариаты)</t>
  </si>
  <si>
    <t>Субсидии бюджетам бюджетной системы Российской Федерации (межбюджетные субсидии)</t>
  </si>
  <si>
    <t>40</t>
  </si>
  <si>
    <t>Прочие субсидии бюджетам бюджетной системы Российской Федерации (межбюджетные субсидии)</t>
  </si>
  <si>
    <t>Прочие субсидии</t>
  </si>
  <si>
    <t>Субвенции местным бюджетам на выполнение передаваемых полномочий субъектов Российской Федерации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</si>
  <si>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</si>
  <si>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 xml:space="preserve">Сумма </t>
  </si>
  <si>
    <t>Наименование кода классификации доходов бюджета</t>
  </si>
  <si>
    <t>Наименование главного распорядителя и наименование показателей бюджетной классификации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</si>
  <si>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</si>
  <si>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</si>
  <si>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</si>
  <si>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</si>
  <si>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</si>
  <si>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</si>
  <si>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КОСГУ, относящейся к доходам бюджетов</t>
  </si>
  <si>
    <t>Наименование показателей бюджетной классификации</t>
  </si>
  <si>
    <t>7508</t>
  </si>
  <si>
    <t>Субсидии бюджетам на реализацию мероприятий по обеспечению жильем молодых семей</t>
  </si>
  <si>
    <t>25</t>
  </si>
  <si>
    <t>497</t>
  </si>
  <si>
    <t>Субсидии бюджетам сельских поселений на реализацию мероприятий по обеспечению жильем молодых семей</t>
  </si>
  <si>
    <t>краевые</t>
  </si>
  <si>
    <t>Защита населения и территории от чрезвычайных ситуаций природного и техногенного характера, пожарная безопасность</t>
  </si>
  <si>
    <t>полномочия на реализацию мероприятий по обеспечению жильем молодых семей</t>
  </si>
  <si>
    <t>2024 год</t>
  </si>
  <si>
    <t>02100 90030</t>
  </si>
  <si>
    <t>Содержание объектов пожарной безопасности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</si>
  <si>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Расходы, на реализацию мероприятий по поддержке местных инициатив в рамках подпрограммы  «Поддержка местных инициатив» государственной программы Красноярского края «Содействие развитию местного самоуправления» в рамках подпрограммы 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</si>
  <si>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Источники внутреннего финансирования дефицита краевого бюджета в 2022 году и плановом периоде 2023-2024 годов</t>
  </si>
  <si>
    <t>2025 год</t>
  </si>
  <si>
    <t>(тыс. рублей)</t>
  </si>
  <si>
    <t>Сумма</t>
  </si>
  <si>
    <t>Сумма на 2025 год</t>
  </si>
  <si>
    <t>Доходы бюджета сельсовета  2024 года</t>
  </si>
  <si>
    <t>8053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</si>
  <si>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районного бюджета)</t>
  </si>
  <si>
    <t>02200 80530</t>
  </si>
  <si>
    <t>Расходы на ремонт автомобильных дорог общего пользования местного значения, за счет средств районного бюджета в рамках 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</si>
  <si>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Расходы на снос бесхозных строений в рамках подпрограммы 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</si>
  <si>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02200 90010</t>
  </si>
  <si>
    <t>02200  90010</t>
  </si>
  <si>
    <t>02200 90110</t>
  </si>
  <si>
    <t>033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</si>
  <si>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</si>
  <si>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</si>
  <si>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</si>
  <si>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</si>
  <si>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</si>
  <si>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>Доходы  бюджета сельсовета на 2024 год и плановый период 2025-2026 годов</t>
  </si>
  <si>
    <t>2724</t>
  </si>
  <si>
    <t>Прочие межбюджетные трансферты, перечисляемые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</si>
  <si>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</si>
  <si>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Прочие межбюджетные трансферты, передаваемые бюджетам муниципальных районов (на осуществление расходов, направленных на проведение аккарицидных обработок)</t>
  </si>
  <si>
    <t>7641</t>
  </si>
  <si>
    <t>Прочие межбюджетные трансферты, передаваемые бюджетам сельских поселений (на осуществление расходов, направленных на реализацию мероприятий по поддержке местных инициатив)</t>
  </si>
  <si>
    <t>7745</t>
  </si>
  <si>
    <t>Прочие межбюджетные трансферты, передаваемые бюджетам сельских поселений за содействие развитию налогового потенциала</t>
  </si>
  <si>
    <t>Источники внутреннего финансирования дефицита бюджета сельсовета в 2024 году и плановом периоде 2025-2026 годов</t>
  </si>
  <si>
    <t>Ведомственная структура расходов бюджета сельсовета на 2024 год  и плановый период 2025-2026 годов</t>
  </si>
  <si>
    <t>2026 год</t>
  </si>
  <si>
    <t>Доходы бюджета сельсовета  2025 года</t>
  </si>
  <si>
    <t>Доходы бюджета сельсовета 2026года</t>
  </si>
  <si>
    <t>Распределение бюджетных ассигнований по разделам и подразделам бюджетной  классификации расходов бюджетов Российской Федерации на 2024 год  и плановый период 2025-2026 годов</t>
  </si>
  <si>
    <t xml:space="preserve">Сумма на 2024 год </t>
  </si>
  <si>
    <t>Сумма на 2026 год</t>
  </si>
  <si>
    <t>Распределение бюджетных ассигнований по целевым статьям (муниципальным программам Орловского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сельсовета на 2024 год  и плановый период 2025-2026 годов</t>
  </si>
  <si>
    <t>Иные межбюджетные трансферты  из местного бюджета на реализацию соглашений с органами местного самоуправления муниципального района о передаче им осуществления отдельных полномочий органов местного самоуправления сельсовета на 2024 год и плановый период 2025-2026 годов</t>
  </si>
  <si>
    <t>76100 27240</t>
  </si>
  <si>
    <t>76200 27240</t>
  </si>
  <si>
    <t>Расходы направленные на повышение комфортности условий жизнедеятельности на территории Орловского сельсовета в рамках непрограммных расходов администрации сельсовета</t>
  </si>
  <si>
    <t>76200 90120</t>
  </si>
  <si>
    <t>02100 27240</t>
  </si>
  <si>
    <t>Расходы по разработке проектов организации дорожного движения на автомобильные дороги общего пользования местного значения территории Орловского сельсовета в рамках подпрограммы Организация комплексного благоустройства территории Орловского сельсовета муниципальной программы Обеспечение жизнедеятельности и безопасности проживания населения на территории Орловского сельсовета</t>
  </si>
  <si>
    <t>Расходы за счет средств налогового потенциала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</si>
  <si>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02200 77450</t>
  </si>
  <si>
    <t>02200 S6410</t>
  </si>
  <si>
    <t>01100 27240</t>
  </si>
  <si>
    <t>Здравоохранение</t>
  </si>
  <si>
    <t>0900</t>
  </si>
  <si>
    <t>Другие вопросы в области здравоохранения</t>
  </si>
  <si>
    <t>0909</t>
  </si>
  <si>
    <t xml:space="preserve">Расходы на мероприятия по организации и проведению акарицидных обработок в рамках подпрограммы "Защита населения от чрезвычайных ситуаций и создание условий для безопасного проживания на территории Орловского сельсовета" муниципальной программы "Организация комплексного благоустройства территории Орловского сельсовета" </t>
  </si>
  <si>
    <t>02100 75550</t>
  </si>
  <si>
    <t>Иные закупки товаров, работ и услуг для обеспечения государственных (муниципальных ) нужд</t>
  </si>
  <si>
    <t>02100 90090</t>
  </si>
  <si>
    <t xml:space="preserve">Расходы на на мероприятия по организации и проведению акарицидных обработок в рамках подпрограммы "Защита населения от чрезвычайных ситуаций и создание условий для безопасного проживания на территории Орловского сельсовета" муниципальной программы "Организация комплексного благоустройства территории Орловского сельсовета" </t>
  </si>
  <si>
    <t xml:space="preserve">02100 75550 </t>
  </si>
  <si>
    <t xml:space="preserve"> Иные закупки товаров, работ и услуг для обеспечения государственных (муниципальных) нужд</t>
  </si>
  <si>
    <t>Расходы на региональные выплаты и выплаты обеспечивающие уровень заработной платы работников бюджетной сферы не ниже размера минимальной заработной платы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</si>
  <si>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</si>
  <si>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</si>
  <si>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Культура, кинематография</t>
  </si>
  <si>
    <t xml:space="preserve">                                                                                                                                         Приложение № 5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</si>
  <si>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 xml:space="preserve">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</si>
  <si>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 xml:space="preserve">                                                                                                                                                                                              Приложение № 2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</si>
  <si>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 xml:space="preserve">                                                                       Приложение № 3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</si>
  <si>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 xml:space="preserve">                                                                                                                                       Приложение № 6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</si>
  <si>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>17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</si>
  <si>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</si>
  <si>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</si>
  <si>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</si>
  <si>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0002</t>
  </si>
  <si>
    <t>Инициативные платежи, зачисляемые в бюджеты сельских поселений (поступления от физических лиц)</t>
  </si>
  <si>
    <t xml:space="preserve">                                                                                                                                                                          Приложение № 4                                                                                                                                                      к решению сессии Орловского сельсовета депутатов от 29.12.2023 № 22-90 «О бюджете сельсовета на 2024 год  и плановый период 2025-2026 годов»</t>
  </si>
  <si>
    <t>Полномочия на повышение размеров оплаты труда работников бюджетной сферы Красноярского края</t>
  </si>
  <si>
    <t xml:space="preserve">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к решению сессии Орловского сельсовета от 27.12.2024 № 33-119 «О внесении изменений в решение Орловского сельского Совета депутатов от 29.12.2023. № 22-90 «О бюджете сельсовета на 2024 год и плановый период 2025-2026 годов»                                            </t>
  </si>
  <si>
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 27.12.2024 № 33-119 «О внесении изменений в решение Орловского сельского Совета депутатов от 29.12.2023. № 22-90 «О бюджете льсовета на 2024 год и плановый период 2025-2026 годов»  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</si>
  <si>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 27.12.2024 № 33-119 «О внесении изменений в решение Орловского сельского Совета депутатов от 29.12.2023. № 22-90 «О бюджете сельсовета на 2024 год и плановый период 2025-2026 годов»  </t>
  </si>
  <si>
    <t xml:space="preserve">                                                                                                                                                                         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 27.12.2024 № 33-119 «О внесении изменений в решение Орловского сельского Совета депутатов от 29.12.2023. № 22-90 «О бюджете сельсовета на 2024 год и плановый период 2025-2026 годов»  </t>
  </si>
  <si>
    <t xml:space="preserve">                                                     Приложение № 5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 27.12.2024 № 33-119 «О внесении изменений в решение Орловского сельского Совета депутатов от 29.12.2023. № 22-90 «О бюджете сельсовета на 2024 год и плановый период 2025-2026 годов»</t>
  </si>
  <si>
    <t>Приложение № 5                                                                                                                                                                                               к решению сессии Орловского сельсовета от 27.12.2024 № 33-119 «О внесении изменений в решение Орловского сельского Совета депутатов от 29.12.2023. № 22-90 «О бюджете сельсовета на 2024 год и плановый период 2025-2026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</si>
</sst>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0.0"/>
  </numFmts>
  <fonts count="22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0"/>
      <color rgb="FF22272F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0" fontId="3" fillId="2" borderId="1" xfId="0" applyFont="1" applyFill="1" applyBorder="1" applyAlignment="1">
      <alignment wrapText="1"/>
    </xf>
    <xf numFmtId="166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5" fillId="2" borderId="0" xfId="0" applyFont="1" applyFill="1" applyAlignment="1"/>
    <xf numFmtId="49" fontId="7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/>
    <xf numFmtId="49" fontId="5" fillId="2" borderId="1" xfId="0" applyNumberFormat="1" applyFont="1" applyFill="1" applyBorder="1" applyAlignment="1">
      <alignment wrapText="1"/>
    </xf>
    <xf numFmtId="0" fontId="5" fillId="2" borderId="0" xfId="0" applyFont="1" applyFill="1" applyBorder="1" applyAlignment="1"/>
    <xf numFmtId="0" fontId="7" fillId="2" borderId="3" xfId="0" applyFont="1" applyFill="1" applyBorder="1" applyAlignment="1">
      <alignment wrapText="1"/>
    </xf>
    <xf numFmtId="166" fontId="7" fillId="2" borderId="3" xfId="0" applyNumberFormat="1" applyFont="1" applyFill="1" applyBorder="1" applyAlignment="1">
      <alignment wrapText="1"/>
    </xf>
    <xf numFmtId="166" fontId="7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6" fontId="4" fillId="2" borderId="1" xfId="0" applyNumberFormat="1" applyFont="1" applyFill="1" applyBorder="1" applyAlignment="1">
      <alignment wrapText="1"/>
    </xf>
    <xf numFmtId="0" fontId="7" fillId="2" borderId="0" xfId="0" applyFont="1" applyFill="1" applyAlignment="1"/>
    <xf numFmtId="166" fontId="5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5" fillId="2" borderId="0" xfId="0" applyNumberFormat="1" applyFont="1" applyFill="1" applyAlignment="1"/>
    <xf numFmtId="0" fontId="3" fillId="2" borderId="0" xfId="0" applyFont="1" applyFill="1" applyBorder="1" applyAlignment="1"/>
    <xf numFmtId="49" fontId="4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3" fillId="2" borderId="0" xfId="0" applyNumberFormat="1" applyFont="1" applyFill="1"/>
    <xf numFmtId="0" fontId="5" fillId="2" borderId="1" xfId="0" applyFont="1" applyFill="1" applyBorder="1" applyAlignment="1">
      <alignment wrapText="1"/>
    </xf>
    <xf numFmtId="0" fontId="3" fillId="2" borderId="0" xfId="0" applyFont="1" applyFill="1" applyAlignment="1"/>
    <xf numFmtId="166" fontId="5" fillId="2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 wrapText="1"/>
    </xf>
    <xf numFmtId="49" fontId="4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11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wrapText="1"/>
    </xf>
    <xf numFmtId="165" fontId="11" fillId="2" borderId="0" xfId="0" applyNumberFormat="1" applyFont="1" applyFill="1" applyAlignment="1">
      <alignment horizontal="center"/>
    </xf>
    <xf numFmtId="166" fontId="11" fillId="2" borderId="1" xfId="0" applyNumberFormat="1" applyFont="1" applyFill="1" applyBorder="1" applyAlignment="1">
      <alignment horizontal="center" wrapText="1"/>
    </xf>
    <xf numFmtId="0" fontId="12" fillId="2" borderId="0" xfId="0" applyFont="1" applyFill="1" applyAlignment="1"/>
    <xf numFmtId="0" fontId="1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6" fillId="2" borderId="0" xfId="0" applyFont="1" applyFill="1" applyAlignment="1"/>
    <xf numFmtId="0" fontId="10" fillId="2" borderId="1" xfId="0" applyFont="1" applyFill="1" applyBorder="1" applyAlignment="1">
      <alignment wrapText="1"/>
    </xf>
    <xf numFmtId="0" fontId="2" fillId="2" borderId="0" xfId="0" applyFont="1" applyFill="1"/>
    <xf numFmtId="0" fontId="3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/>
    <xf numFmtId="0" fontId="3" fillId="2" borderId="0" xfId="0" applyFont="1" applyFill="1" applyAlignment="1">
      <alignment horizontal="left"/>
    </xf>
    <xf numFmtId="49" fontId="14" fillId="0" borderId="0" xfId="0" applyNumberFormat="1" applyFont="1" applyFill="1" applyBorder="1" applyAlignment="1">
      <alignment horizontal="center" wrapText="1" shrinkToFit="1"/>
    </xf>
    <xf numFmtId="49" fontId="15" fillId="0" borderId="0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wrapText="1"/>
    </xf>
    <xf numFmtId="165" fontId="11" fillId="2" borderId="0" xfId="0" applyNumberFormat="1" applyFont="1" applyFill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/>
    <xf numFmtId="166" fontId="1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/>
    <xf numFmtId="166" fontId="1" fillId="3" borderId="1" xfId="0" applyNumberFormat="1" applyFont="1" applyFill="1" applyBorder="1" applyAlignment="1">
      <alignment horizontal="center" wrapText="1"/>
    </xf>
    <xf numFmtId="49" fontId="1" fillId="2" borderId="1" xfId="1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 wrapText="1"/>
    </xf>
    <xf numFmtId="165" fontId="17" fillId="2" borderId="1" xfId="0" applyNumberFormat="1" applyFont="1" applyFill="1" applyBorder="1" applyAlignment="1">
      <alignment horizontal="center" wrapText="1"/>
    </xf>
    <xf numFmtId="166" fontId="17" fillId="2" borderId="1" xfId="0" applyNumberFormat="1" applyFont="1" applyFill="1" applyBorder="1" applyAlignment="1">
      <alignment horizontal="center" wrapText="1"/>
    </xf>
    <xf numFmtId="166" fontId="17" fillId="4" borderId="1" xfId="0" applyNumberFormat="1" applyFont="1" applyFill="1" applyBorder="1" applyAlignment="1">
      <alignment horizontal="center" wrapText="1"/>
    </xf>
    <xf numFmtId="165" fontId="17" fillId="3" borderId="1" xfId="0" applyNumberFormat="1" applyFont="1" applyFill="1" applyBorder="1" applyAlignment="1">
      <alignment horizontal="center" wrapText="1"/>
    </xf>
    <xf numFmtId="165" fontId="17" fillId="4" borderId="1" xfId="0" applyNumberFormat="1" applyFont="1" applyFill="1" applyBorder="1" applyAlignment="1">
      <alignment horizontal="center" wrapText="1"/>
    </xf>
    <xf numFmtId="166" fontId="17" fillId="3" borderId="1" xfId="0" applyNumberFormat="1" applyFont="1" applyFill="1" applyBorder="1" applyAlignment="1">
      <alignment horizontal="center" wrapText="1"/>
    </xf>
    <xf numFmtId="165" fontId="17" fillId="2" borderId="1" xfId="0" applyNumberFormat="1" applyFont="1" applyFill="1" applyBorder="1" applyAlignment="1">
      <alignment horizontal="center"/>
    </xf>
    <xf numFmtId="165" fontId="17" fillId="4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49" fontId="19" fillId="2" borderId="1" xfId="0" applyNumberFormat="1" applyFont="1" applyFill="1" applyBorder="1" applyAlignment="1">
      <alignment horizontal="center" wrapText="1"/>
    </xf>
    <xf numFmtId="0" fontId="19" fillId="4" borderId="1" xfId="0" applyFont="1" applyFill="1" applyBorder="1" applyAlignment="1">
      <alignment wrapText="1"/>
    </xf>
    <xf numFmtId="49" fontId="19" fillId="4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wrapText="1"/>
    </xf>
    <xf numFmtId="49" fontId="19" fillId="3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vertical="top" wrapText="1"/>
    </xf>
    <xf numFmtId="49" fontId="19" fillId="4" borderId="1" xfId="0" applyNumberFormat="1" applyFont="1" applyFill="1" applyBorder="1" applyAlignment="1">
      <alignment vertical="top" wrapText="1"/>
    </xf>
    <xf numFmtId="49" fontId="19" fillId="4" borderId="1" xfId="0" applyNumberFormat="1" applyFont="1" applyFill="1" applyBorder="1" applyAlignment="1">
      <alignment horizontal="center"/>
    </xf>
    <xf numFmtId="0" fontId="20" fillId="0" borderId="0" xfId="0" applyFont="1"/>
    <xf numFmtId="166" fontId="11" fillId="2" borderId="0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166" fontId="3" fillId="3" borderId="1" xfId="0" applyNumberFormat="1" applyFont="1" applyFill="1" applyBorder="1" applyAlignment="1">
      <alignment wrapText="1"/>
    </xf>
    <xf numFmtId="49" fontId="4" fillId="0" borderId="8" xfId="0" applyNumberFormat="1" applyFont="1" applyBorder="1" applyAlignment="1" applyProtection="1">
      <alignment horizontal="left" vertical="center" wrapText="1"/>
    </xf>
    <xf numFmtId="49" fontId="1" fillId="0" borderId="8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0" fontId="21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5" fontId="15" fillId="0" borderId="5" xfId="0" applyNumberFormat="1" applyFont="1" applyFill="1" applyBorder="1" applyAlignment="1">
      <alignment horizontal="center" vertical="center" wrapText="1" shrinkToFit="1"/>
    </xf>
    <xf numFmtId="165" fontId="15" fillId="0" borderId="6" xfId="0" applyNumberFormat="1" applyFont="1" applyFill="1" applyBorder="1" applyAlignment="1">
      <alignment horizontal="center" vertical="center" wrapText="1" shrinkToFit="1"/>
    </xf>
    <xf numFmtId="165" fontId="15" fillId="0" borderId="2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6" fillId="2" borderId="0" xfId="0" applyFont="1" applyFill="1" applyAlignment="1"/>
    <xf numFmtId="0" fontId="5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2" fillId="2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12" fillId="2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49" fontId="1" fillId="3" borderId="1" xfId="1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80;&#1089;&#1083;&#1091;&#1093;&#1080;&#1085;&#1072;/Desktop/&#1041;&#1102;&#1076;&#1078;&#1077;&#1090;%202023/&#1088;-&#1103;%20&#1085;&#1072;%2028.09.23/&#1088;-&#1077;%20&#1086;&#1090;%2028.09.23%20&#8470;%2020-84%20&#1074;&#1085;.%20&#1080;&#1079;&#1084;.%20&#1074;%20&#1052;&#1041;/&#1087;&#1088;.%20&#1082;%20&#1088;-&#1102;%20&#1086;&#1090;%2020.09.23%20&#8470;%2020-8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1 ист"/>
      <sheetName val="пр.2 дох."/>
      <sheetName val="пр 3 РП"/>
      <sheetName val="пр 4 вед "/>
      <sheetName val="пр 5 ЦС"/>
      <sheetName val="6 МБТ"/>
    </sheetNames>
    <sheetDataSet>
      <sheetData sheetId="0"/>
      <sheetData sheetId="1"/>
      <sheetData sheetId="2">
        <row r="11">
          <cell r="B11" t="str">
            <v>Функционирование высшего должностного лица субъекта Российской Федерации и муниципального образования</v>
          </cell>
        </row>
      </sheetData>
      <sheetData sheetId="3">
        <row r="37">
          <cell r="B37" t="str">
            <v>Трансферты на выполнение полномочий поселений по ведению бухгалтерского учета по клубам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21"/>
  <sheetViews>
    <sheetView tabSelected="1" zoomScaleNormal="100" workbookViewId="0">
      <selection activeCell="A2" sqref="A2:M2"/>
    </sheetView>
  </sheetViews>
  <sheetFormatPr defaultRowHeight="51" customHeight="1" x14ac:dyDescent="0.2"/>
  <cols>
    <col min="1" max="1" width="3.7109375" style="3" customWidth="1"/>
    <col min="2" max="2" width="4.140625" style="3" customWidth="1"/>
    <col min="3" max="3" width="3.28515625" style="3" customWidth="1"/>
    <col min="4" max="5" width="3" style="3" customWidth="1"/>
    <col min="6" max="7" width="3.140625" style="3" customWidth="1"/>
    <col min="8" max="8" width="5.140625" style="3" customWidth="1"/>
    <col min="9" max="9" width="4" style="3" customWidth="1"/>
    <col min="10" max="10" width="28.140625" style="3" customWidth="1"/>
    <col min="11" max="12" width="10.140625" style="3" customWidth="1"/>
    <col min="13" max="13" width="10.85546875" style="3" customWidth="1"/>
    <col min="14" max="16384" width="9.140625" style="3"/>
  </cols>
  <sheetData>
    <row r="1" spans="1:13" ht="12.75" customHeight="1" x14ac:dyDescent="0.2"/>
    <row r="2" spans="1:13" ht="48.75" customHeight="1" x14ac:dyDescent="0.2">
      <c r="A2" s="138" t="s">
        <v>355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42" customHeight="1" x14ac:dyDescent="0.2">
      <c r="A3" s="138" t="s">
        <v>343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3" ht="12" customHeight="1" x14ac:dyDescent="0.2"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</row>
    <row r="5" spans="1:13" ht="12" hidden="1" customHeight="1" x14ac:dyDescent="0.2">
      <c r="A5" s="146" t="s">
        <v>278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3" ht="30" customHeight="1" x14ac:dyDescent="0.2">
      <c r="A6" s="139" t="s">
        <v>307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1:13" ht="12" customHeight="1" x14ac:dyDescent="0.25">
      <c r="B7" s="4"/>
      <c r="C7" s="4"/>
      <c r="D7" s="4"/>
      <c r="E7" s="4"/>
      <c r="F7" s="4"/>
      <c r="G7" s="4"/>
      <c r="H7" s="4"/>
      <c r="I7" s="4"/>
      <c r="J7" s="4"/>
      <c r="K7" s="78"/>
      <c r="L7" s="78"/>
      <c r="M7" s="79" t="s">
        <v>280</v>
      </c>
    </row>
    <row r="8" spans="1:13" ht="17.25" customHeight="1" x14ac:dyDescent="0.2">
      <c r="A8" s="140" t="s">
        <v>111</v>
      </c>
      <c r="B8" s="142" t="s">
        <v>88</v>
      </c>
      <c r="C8" s="142"/>
      <c r="D8" s="142"/>
      <c r="E8" s="142"/>
      <c r="F8" s="142"/>
      <c r="G8" s="142"/>
      <c r="H8" s="142"/>
      <c r="I8" s="142"/>
      <c r="J8" s="142" t="s">
        <v>254</v>
      </c>
      <c r="K8" s="143" t="s">
        <v>281</v>
      </c>
      <c r="L8" s="144"/>
      <c r="M8" s="145"/>
    </row>
    <row r="9" spans="1:13" ht="72" customHeight="1" x14ac:dyDescent="0.2">
      <c r="A9" s="141"/>
      <c r="B9" s="142"/>
      <c r="C9" s="142"/>
      <c r="D9" s="142"/>
      <c r="E9" s="142"/>
      <c r="F9" s="142"/>
      <c r="G9" s="142"/>
      <c r="H9" s="142"/>
      <c r="I9" s="142"/>
      <c r="J9" s="142"/>
      <c r="K9" s="80" t="s">
        <v>274</v>
      </c>
      <c r="L9" s="80" t="s">
        <v>279</v>
      </c>
      <c r="M9" s="80" t="s">
        <v>309</v>
      </c>
    </row>
    <row r="10" spans="1:13" ht="15" customHeight="1" x14ac:dyDescent="0.2">
      <c r="A10" s="6"/>
      <c r="B10" s="63">
        <v>1</v>
      </c>
      <c r="C10" s="7">
        <v>2</v>
      </c>
      <c r="D10" s="63">
        <v>3</v>
      </c>
      <c r="E10" s="7">
        <v>4</v>
      </c>
      <c r="F10" s="63">
        <v>5</v>
      </c>
      <c r="G10" s="7">
        <v>6</v>
      </c>
      <c r="H10" s="63">
        <v>7</v>
      </c>
      <c r="I10" s="7">
        <v>8</v>
      </c>
      <c r="J10" s="63">
        <v>9</v>
      </c>
      <c r="K10" s="7">
        <v>10</v>
      </c>
      <c r="L10" s="63">
        <v>11</v>
      </c>
      <c r="M10" s="7">
        <v>12</v>
      </c>
    </row>
    <row r="11" spans="1:13" ht="39" customHeight="1" x14ac:dyDescent="0.2">
      <c r="A11" s="7">
        <v>1</v>
      </c>
      <c r="B11" s="8" t="s">
        <v>89</v>
      </c>
      <c r="C11" s="8" t="s">
        <v>90</v>
      </c>
      <c r="D11" s="8" t="s">
        <v>91</v>
      </c>
      <c r="E11" s="8" t="s">
        <v>92</v>
      </c>
      <c r="F11" s="8" t="s">
        <v>92</v>
      </c>
      <c r="G11" s="8" t="s">
        <v>93</v>
      </c>
      <c r="H11" s="8" t="s">
        <v>94</v>
      </c>
      <c r="I11" s="8" t="s">
        <v>95</v>
      </c>
      <c r="J11" s="1" t="s">
        <v>96</v>
      </c>
      <c r="K11" s="9">
        <f>K20</f>
        <v>192.40000000000327</v>
      </c>
      <c r="L11" s="9">
        <f>L20</f>
        <v>0</v>
      </c>
      <c r="M11" s="9">
        <f>M20</f>
        <v>0</v>
      </c>
    </row>
    <row r="12" spans="1:13" ht="24" customHeight="1" x14ac:dyDescent="0.2">
      <c r="A12" s="7">
        <v>2</v>
      </c>
      <c r="B12" s="8" t="s">
        <v>89</v>
      </c>
      <c r="C12" s="8" t="s">
        <v>90</v>
      </c>
      <c r="D12" s="8" t="s">
        <v>91</v>
      </c>
      <c r="E12" s="8" t="s">
        <v>92</v>
      </c>
      <c r="F12" s="8" t="s">
        <v>92</v>
      </c>
      <c r="G12" s="8" t="s">
        <v>93</v>
      </c>
      <c r="H12" s="8" t="s">
        <v>94</v>
      </c>
      <c r="I12" s="8" t="s">
        <v>97</v>
      </c>
      <c r="J12" s="1" t="s">
        <v>98</v>
      </c>
      <c r="K12" s="9">
        <f t="shared" ref="K12:M13" si="0">K13</f>
        <v>-11987.799999999997</v>
      </c>
      <c r="L12" s="9">
        <f t="shared" si="0"/>
        <v>-10871.599999999999</v>
      </c>
      <c r="M12" s="9">
        <f t="shared" si="0"/>
        <v>-11166.3</v>
      </c>
    </row>
    <row r="13" spans="1:13" ht="24" customHeight="1" x14ac:dyDescent="0.2">
      <c r="A13" s="7">
        <v>3</v>
      </c>
      <c r="B13" s="8" t="s">
        <v>89</v>
      </c>
      <c r="C13" s="8" t="s">
        <v>90</v>
      </c>
      <c r="D13" s="8" t="s">
        <v>91</v>
      </c>
      <c r="E13" s="8" t="s">
        <v>99</v>
      </c>
      <c r="F13" s="8" t="s">
        <v>92</v>
      </c>
      <c r="G13" s="8" t="s">
        <v>93</v>
      </c>
      <c r="H13" s="8" t="s">
        <v>94</v>
      </c>
      <c r="I13" s="8" t="s">
        <v>97</v>
      </c>
      <c r="J13" s="1" t="s">
        <v>100</v>
      </c>
      <c r="K13" s="9">
        <f t="shared" si="0"/>
        <v>-11987.799999999997</v>
      </c>
      <c r="L13" s="9">
        <f t="shared" si="0"/>
        <v>-10871.599999999999</v>
      </c>
      <c r="M13" s="9">
        <f t="shared" si="0"/>
        <v>-11166.3</v>
      </c>
    </row>
    <row r="14" spans="1:13" ht="24" customHeight="1" x14ac:dyDescent="0.2">
      <c r="A14" s="7">
        <v>4</v>
      </c>
      <c r="B14" s="8" t="s">
        <v>89</v>
      </c>
      <c r="C14" s="8" t="s">
        <v>90</v>
      </c>
      <c r="D14" s="8" t="s">
        <v>91</v>
      </c>
      <c r="E14" s="8" t="s">
        <v>99</v>
      </c>
      <c r="F14" s="8" t="s">
        <v>90</v>
      </c>
      <c r="G14" s="8" t="s">
        <v>93</v>
      </c>
      <c r="H14" s="8" t="s">
        <v>94</v>
      </c>
      <c r="I14" s="8" t="s">
        <v>101</v>
      </c>
      <c r="J14" s="1" t="s">
        <v>102</v>
      </c>
      <c r="K14" s="9">
        <f>K15</f>
        <v>-11987.799999999997</v>
      </c>
      <c r="L14" s="9">
        <f>L15</f>
        <v>-10871.599999999999</v>
      </c>
      <c r="M14" s="9">
        <f>M15</f>
        <v>-11166.3</v>
      </c>
    </row>
    <row r="15" spans="1:13" ht="24" customHeight="1" x14ac:dyDescent="0.2">
      <c r="A15" s="7">
        <v>5</v>
      </c>
      <c r="B15" s="8" t="s">
        <v>89</v>
      </c>
      <c r="C15" s="8" t="s">
        <v>90</v>
      </c>
      <c r="D15" s="8" t="s">
        <v>91</v>
      </c>
      <c r="E15" s="8" t="s">
        <v>99</v>
      </c>
      <c r="F15" s="8" t="s">
        <v>90</v>
      </c>
      <c r="G15" s="8" t="s">
        <v>93</v>
      </c>
      <c r="H15" s="8" t="s">
        <v>94</v>
      </c>
      <c r="I15" s="8" t="s">
        <v>101</v>
      </c>
      <c r="J15" s="1" t="s">
        <v>103</v>
      </c>
      <c r="K15" s="9">
        <f>-'пр.2 дох.'!K77</f>
        <v>-11987.799999999997</v>
      </c>
      <c r="L15" s="9">
        <f>-'пр.2 дох.'!L77</f>
        <v>-10871.599999999999</v>
      </c>
      <c r="M15" s="9">
        <f>-'пр.2 дох.'!M77</f>
        <v>-11166.3</v>
      </c>
    </row>
    <row r="16" spans="1:13" ht="24" customHeight="1" x14ac:dyDescent="0.2">
      <c r="A16" s="7">
        <v>6</v>
      </c>
      <c r="B16" s="8" t="s">
        <v>89</v>
      </c>
      <c r="C16" s="8" t="s">
        <v>90</v>
      </c>
      <c r="D16" s="8" t="s">
        <v>91</v>
      </c>
      <c r="E16" s="8" t="s">
        <v>92</v>
      </c>
      <c r="F16" s="8" t="s">
        <v>92</v>
      </c>
      <c r="G16" s="8" t="s">
        <v>93</v>
      </c>
      <c r="H16" s="8" t="s">
        <v>94</v>
      </c>
      <c r="I16" s="8" t="s">
        <v>104</v>
      </c>
      <c r="J16" s="10" t="s">
        <v>105</v>
      </c>
      <c r="K16" s="9">
        <f>K17</f>
        <v>12180.2</v>
      </c>
      <c r="L16" s="9">
        <f t="shared" ref="L16:M18" si="1">L17</f>
        <v>10871.6</v>
      </c>
      <c r="M16" s="9">
        <f t="shared" si="1"/>
        <v>11166.3</v>
      </c>
    </row>
    <row r="17" spans="1:13" ht="24" customHeight="1" x14ac:dyDescent="0.2">
      <c r="A17" s="7">
        <v>7</v>
      </c>
      <c r="B17" s="8" t="s">
        <v>89</v>
      </c>
      <c r="C17" s="8" t="s">
        <v>90</v>
      </c>
      <c r="D17" s="8" t="s">
        <v>91</v>
      </c>
      <c r="E17" s="8" t="s">
        <v>99</v>
      </c>
      <c r="F17" s="8" t="s">
        <v>92</v>
      </c>
      <c r="G17" s="8" t="s">
        <v>93</v>
      </c>
      <c r="H17" s="8" t="s">
        <v>94</v>
      </c>
      <c r="I17" s="8" t="s">
        <v>104</v>
      </c>
      <c r="J17" s="10" t="s">
        <v>106</v>
      </c>
      <c r="K17" s="9">
        <f>K18</f>
        <v>12180.2</v>
      </c>
      <c r="L17" s="9">
        <f t="shared" si="1"/>
        <v>10871.6</v>
      </c>
      <c r="M17" s="9">
        <f t="shared" si="1"/>
        <v>11166.3</v>
      </c>
    </row>
    <row r="18" spans="1:13" ht="24" customHeight="1" x14ac:dyDescent="0.2">
      <c r="A18" s="7">
        <v>8</v>
      </c>
      <c r="B18" s="8" t="s">
        <v>89</v>
      </c>
      <c r="C18" s="8" t="s">
        <v>90</v>
      </c>
      <c r="D18" s="8" t="s">
        <v>91</v>
      </c>
      <c r="E18" s="8" t="s">
        <v>99</v>
      </c>
      <c r="F18" s="8" t="s">
        <v>90</v>
      </c>
      <c r="G18" s="8" t="s">
        <v>93</v>
      </c>
      <c r="H18" s="8" t="s">
        <v>94</v>
      </c>
      <c r="I18" s="8" t="s">
        <v>107</v>
      </c>
      <c r="J18" s="10" t="s">
        <v>108</v>
      </c>
      <c r="K18" s="9">
        <f>K19</f>
        <v>12180.2</v>
      </c>
      <c r="L18" s="9">
        <f t="shared" si="1"/>
        <v>10871.6</v>
      </c>
      <c r="M18" s="9">
        <f t="shared" si="1"/>
        <v>11166.3</v>
      </c>
    </row>
    <row r="19" spans="1:13" ht="24" customHeight="1" x14ac:dyDescent="0.2">
      <c r="A19" s="7">
        <v>9</v>
      </c>
      <c r="B19" s="8" t="s">
        <v>89</v>
      </c>
      <c r="C19" s="8" t="s">
        <v>90</v>
      </c>
      <c r="D19" s="8" t="s">
        <v>91</v>
      </c>
      <c r="E19" s="8" t="s">
        <v>99</v>
      </c>
      <c r="F19" s="8" t="s">
        <v>90</v>
      </c>
      <c r="G19" s="8" t="s">
        <v>93</v>
      </c>
      <c r="H19" s="8" t="s">
        <v>94</v>
      </c>
      <c r="I19" s="8" t="s">
        <v>107</v>
      </c>
      <c r="J19" s="1" t="s">
        <v>109</v>
      </c>
      <c r="K19" s="9">
        <f>'пр 4 вед '!G157</f>
        <v>12180.2</v>
      </c>
      <c r="L19" s="9">
        <f>'пр 4 вед '!H157</f>
        <v>10871.6</v>
      </c>
      <c r="M19" s="9">
        <f>'пр 4 вед '!I157</f>
        <v>11166.3</v>
      </c>
    </row>
    <row r="20" spans="1:13" ht="27" customHeight="1" x14ac:dyDescent="0.2">
      <c r="A20" s="7"/>
      <c r="B20" s="11"/>
      <c r="C20" s="11"/>
      <c r="D20" s="11"/>
      <c r="E20" s="11"/>
      <c r="F20" s="11"/>
      <c r="G20" s="11"/>
      <c r="H20" s="11"/>
      <c r="I20" s="11"/>
      <c r="J20" s="1" t="s">
        <v>110</v>
      </c>
      <c r="K20" s="9">
        <f>K16+K12</f>
        <v>192.40000000000327</v>
      </c>
      <c r="L20" s="9">
        <f>L16+L12</f>
        <v>0</v>
      </c>
      <c r="M20" s="9">
        <f>M16+M12</f>
        <v>0</v>
      </c>
    </row>
    <row r="21" spans="1:13" s="13" customFormat="1" ht="51" customHeight="1" x14ac:dyDescent="0.2">
      <c r="A21" s="12"/>
    </row>
  </sheetData>
  <mergeCells count="8">
    <mergeCell ref="A2:M2"/>
    <mergeCell ref="A6:M6"/>
    <mergeCell ref="A3:M3"/>
    <mergeCell ref="A8:A9"/>
    <mergeCell ref="B8:I9"/>
    <mergeCell ref="J8:J9"/>
    <mergeCell ref="K8:M8"/>
    <mergeCell ref="A5:M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80"/>
  <sheetViews>
    <sheetView topLeftCell="A67" zoomScaleNormal="100" workbookViewId="0">
      <selection activeCell="K23" sqref="K23"/>
    </sheetView>
  </sheetViews>
  <sheetFormatPr defaultRowHeight="12.75" x14ac:dyDescent="0.2"/>
  <cols>
    <col min="1" max="1" width="3.7109375" style="67" customWidth="1"/>
    <col min="2" max="2" width="5.5703125" style="14" customWidth="1"/>
    <col min="3" max="3" width="3" style="14" customWidth="1"/>
    <col min="4" max="7" width="4" style="14" customWidth="1"/>
    <col min="8" max="8" width="5.140625" style="14" customWidth="1"/>
    <col min="9" max="9" width="9.85546875" style="14" customWidth="1"/>
    <col min="10" max="10" width="61.5703125" style="14" customWidth="1"/>
    <col min="11" max="13" width="10.42578125" style="14" customWidth="1"/>
    <col min="14" max="16384" width="9.140625" style="14"/>
  </cols>
  <sheetData>
    <row r="1" spans="1:14" ht="33" customHeight="1" x14ac:dyDescent="0.2"/>
    <row r="2" spans="1:14" s="67" customFormat="1" ht="33" customHeight="1" x14ac:dyDescent="0.2">
      <c r="A2" s="138" t="s">
        <v>356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4" s="67" customFormat="1" ht="33" customHeight="1" x14ac:dyDescent="0.2">
      <c r="A3" s="138" t="s">
        <v>344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4" s="67" customFormat="1" ht="12" customHeight="1" x14ac:dyDescent="0.2">
      <c r="J4" s="66"/>
      <c r="K4" s="66"/>
      <c r="L4" s="66"/>
      <c r="M4" s="66"/>
    </row>
    <row r="5" spans="1:14" s="67" customFormat="1" ht="12" hidden="1" customHeight="1" x14ac:dyDescent="0.2">
      <c r="A5" s="149" t="s">
        <v>230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4" x14ac:dyDescent="0.2">
      <c r="A6" s="151" t="s">
        <v>298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1:14" ht="12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4" ht="12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  <c r="L8" s="152" t="s">
        <v>280</v>
      </c>
      <c r="M8" s="152"/>
    </row>
    <row r="9" spans="1:14" ht="15" customHeight="1" x14ac:dyDescent="0.2">
      <c r="A9" s="150" t="s">
        <v>68</v>
      </c>
      <c r="B9" s="150" t="s">
        <v>115</v>
      </c>
      <c r="C9" s="150"/>
      <c r="D9" s="150"/>
      <c r="E9" s="150"/>
      <c r="F9" s="150"/>
      <c r="G9" s="150"/>
      <c r="H9" s="150"/>
      <c r="I9" s="150"/>
      <c r="J9" s="150" t="s">
        <v>256</v>
      </c>
      <c r="K9" s="150" t="s">
        <v>255</v>
      </c>
      <c r="L9" s="150"/>
      <c r="M9" s="150"/>
    </row>
    <row r="10" spans="1:14" ht="78" customHeight="1" x14ac:dyDescent="0.2">
      <c r="A10" s="150"/>
      <c r="B10" s="65" t="s">
        <v>112</v>
      </c>
      <c r="C10" s="65" t="s">
        <v>258</v>
      </c>
      <c r="D10" s="65" t="s">
        <v>259</v>
      </c>
      <c r="E10" s="65" t="s">
        <v>260</v>
      </c>
      <c r="F10" s="65" t="s">
        <v>261</v>
      </c>
      <c r="G10" s="65" t="s">
        <v>262</v>
      </c>
      <c r="H10" s="65" t="s">
        <v>263</v>
      </c>
      <c r="I10" s="65" t="s">
        <v>264</v>
      </c>
      <c r="J10" s="150"/>
      <c r="K10" s="86" t="s">
        <v>283</v>
      </c>
      <c r="L10" s="86" t="s">
        <v>310</v>
      </c>
      <c r="M10" s="86" t="s">
        <v>311</v>
      </c>
    </row>
    <row r="11" spans="1:14" s="67" customFormat="1" ht="12" customHeight="1" x14ac:dyDescent="0.2">
      <c r="A11" s="43"/>
      <c r="B11" s="44">
        <v>1</v>
      </c>
      <c r="C11" s="44">
        <v>2</v>
      </c>
      <c r="D11" s="44">
        <v>3</v>
      </c>
      <c r="E11" s="44">
        <v>4</v>
      </c>
      <c r="F11" s="44">
        <v>5</v>
      </c>
      <c r="G11" s="44">
        <v>6</v>
      </c>
      <c r="H11" s="44">
        <v>7</v>
      </c>
      <c r="I11" s="44">
        <v>8</v>
      </c>
      <c r="J11" s="44">
        <v>9</v>
      </c>
      <c r="K11" s="44">
        <v>10</v>
      </c>
      <c r="L11" s="44">
        <v>11</v>
      </c>
      <c r="M11" s="44">
        <v>12</v>
      </c>
    </row>
    <row r="12" spans="1:14" ht="14.25" customHeight="1" x14ac:dyDescent="0.2">
      <c r="A12" s="45">
        <v>1</v>
      </c>
      <c r="B12" s="46" t="s">
        <v>95</v>
      </c>
      <c r="C12" s="46" t="s">
        <v>116</v>
      </c>
      <c r="D12" s="46" t="s">
        <v>92</v>
      </c>
      <c r="E12" s="46" t="s">
        <v>92</v>
      </c>
      <c r="F12" s="46" t="s">
        <v>95</v>
      </c>
      <c r="G12" s="46" t="s">
        <v>92</v>
      </c>
      <c r="H12" s="46" t="s">
        <v>94</v>
      </c>
      <c r="I12" s="46" t="s">
        <v>95</v>
      </c>
      <c r="J12" s="20" t="s">
        <v>117</v>
      </c>
      <c r="K12" s="21">
        <f>K13+K16+K25+K33+K22</f>
        <v>281.40000000000003</v>
      </c>
      <c r="L12" s="21">
        <f t="shared" ref="L12:M12" si="0">L13+L16+L25+L33+L22</f>
        <v>256.49999999999994</v>
      </c>
      <c r="M12" s="21">
        <f t="shared" si="0"/>
        <v>258.2</v>
      </c>
      <c r="N12" s="14">
        <f>281.5-275.8</f>
        <v>5.6999999999999886</v>
      </c>
    </row>
    <row r="13" spans="1:14" x14ac:dyDescent="0.2">
      <c r="A13" s="45">
        <v>2</v>
      </c>
      <c r="B13" s="15" t="s">
        <v>118</v>
      </c>
      <c r="C13" s="15" t="s">
        <v>116</v>
      </c>
      <c r="D13" s="15" t="s">
        <v>90</v>
      </c>
      <c r="E13" s="15" t="s">
        <v>92</v>
      </c>
      <c r="F13" s="15" t="s">
        <v>95</v>
      </c>
      <c r="G13" s="15" t="s">
        <v>92</v>
      </c>
      <c r="H13" s="15" t="s">
        <v>94</v>
      </c>
      <c r="I13" s="15" t="s">
        <v>95</v>
      </c>
      <c r="J13" s="42" t="s">
        <v>119</v>
      </c>
      <c r="K13" s="22">
        <f t="shared" ref="K13:M14" si="1">K14</f>
        <v>52.1</v>
      </c>
      <c r="L13" s="22">
        <f t="shared" si="1"/>
        <v>45.1</v>
      </c>
      <c r="M13" s="22">
        <f t="shared" si="1"/>
        <v>45.1</v>
      </c>
    </row>
    <row r="14" spans="1:14" x14ac:dyDescent="0.2">
      <c r="A14" s="45">
        <v>3</v>
      </c>
      <c r="B14" s="15" t="s">
        <v>118</v>
      </c>
      <c r="C14" s="15" t="s">
        <v>116</v>
      </c>
      <c r="D14" s="15" t="s">
        <v>90</v>
      </c>
      <c r="E14" s="15" t="s">
        <v>99</v>
      </c>
      <c r="F14" s="15" t="s">
        <v>95</v>
      </c>
      <c r="G14" s="15" t="s">
        <v>90</v>
      </c>
      <c r="H14" s="15" t="s">
        <v>94</v>
      </c>
      <c r="I14" s="15" t="s">
        <v>120</v>
      </c>
      <c r="J14" s="42" t="s">
        <v>121</v>
      </c>
      <c r="K14" s="22">
        <f t="shared" si="1"/>
        <v>52.1</v>
      </c>
      <c r="L14" s="22">
        <f t="shared" si="1"/>
        <v>45.1</v>
      </c>
      <c r="M14" s="22">
        <f t="shared" si="1"/>
        <v>45.1</v>
      </c>
    </row>
    <row r="15" spans="1:14" s="40" customFormat="1" ht="75.75" customHeight="1" x14ac:dyDescent="0.2">
      <c r="A15" s="129">
        <v>4</v>
      </c>
      <c r="B15" s="161" t="s">
        <v>118</v>
      </c>
      <c r="C15" s="161" t="s">
        <v>116</v>
      </c>
      <c r="D15" s="161" t="s">
        <v>90</v>
      </c>
      <c r="E15" s="161" t="s">
        <v>99</v>
      </c>
      <c r="F15" s="161" t="s">
        <v>122</v>
      </c>
      <c r="G15" s="161" t="s">
        <v>90</v>
      </c>
      <c r="H15" s="161" t="s">
        <v>94</v>
      </c>
      <c r="I15" s="161" t="s">
        <v>120</v>
      </c>
      <c r="J15" s="94" t="s">
        <v>297</v>
      </c>
      <c r="K15" s="132">
        <v>52.1</v>
      </c>
      <c r="L15" s="132">
        <v>45.1</v>
      </c>
      <c r="M15" s="132">
        <v>45.1</v>
      </c>
    </row>
    <row r="16" spans="1:14" s="40" customFormat="1" ht="27" customHeight="1" x14ac:dyDescent="0.2">
      <c r="A16" s="45">
        <v>5</v>
      </c>
      <c r="B16" s="47" t="s">
        <v>95</v>
      </c>
      <c r="C16" s="47" t="s">
        <v>116</v>
      </c>
      <c r="D16" s="47" t="s">
        <v>150</v>
      </c>
      <c r="E16" s="47" t="s">
        <v>92</v>
      </c>
      <c r="F16" s="47" t="s">
        <v>95</v>
      </c>
      <c r="G16" s="47" t="s">
        <v>92</v>
      </c>
      <c r="H16" s="47" t="s">
        <v>94</v>
      </c>
      <c r="I16" s="47" t="s">
        <v>95</v>
      </c>
      <c r="J16" s="23" t="s">
        <v>157</v>
      </c>
      <c r="K16" s="24">
        <f>K17</f>
        <v>168.29999999999998</v>
      </c>
      <c r="L16" s="24">
        <f t="shared" ref="L16:M16" si="2">L17</f>
        <v>161.49999999999997</v>
      </c>
      <c r="M16" s="24">
        <f t="shared" si="2"/>
        <v>163.19999999999999</v>
      </c>
    </row>
    <row r="17" spans="1:13" s="40" customFormat="1" ht="25.5" x14ac:dyDescent="0.2">
      <c r="A17" s="45">
        <v>6</v>
      </c>
      <c r="B17" s="102" t="s">
        <v>118</v>
      </c>
      <c r="C17" s="48" t="s">
        <v>116</v>
      </c>
      <c r="D17" s="48" t="s">
        <v>150</v>
      </c>
      <c r="E17" s="48" t="s">
        <v>99</v>
      </c>
      <c r="F17" s="48" t="s">
        <v>95</v>
      </c>
      <c r="G17" s="48" t="s">
        <v>90</v>
      </c>
      <c r="H17" s="48" t="s">
        <v>94</v>
      </c>
      <c r="I17" s="48" t="s">
        <v>120</v>
      </c>
      <c r="J17" s="1" t="s">
        <v>152</v>
      </c>
      <c r="K17" s="9">
        <f>SUM(K18:K21)</f>
        <v>168.29999999999998</v>
      </c>
      <c r="L17" s="9">
        <f>SUM(L18:L21)</f>
        <v>161.49999999999997</v>
      </c>
      <c r="M17" s="9">
        <f>SUM(M18:M21)</f>
        <v>163.19999999999999</v>
      </c>
    </row>
    <row r="18" spans="1:13" s="40" customFormat="1" ht="51" x14ac:dyDescent="0.2">
      <c r="A18" s="129">
        <v>7</v>
      </c>
      <c r="B18" s="159" t="s">
        <v>118</v>
      </c>
      <c r="C18" s="130" t="s">
        <v>116</v>
      </c>
      <c r="D18" s="130" t="s">
        <v>150</v>
      </c>
      <c r="E18" s="130" t="s">
        <v>99</v>
      </c>
      <c r="F18" s="130" t="s">
        <v>151</v>
      </c>
      <c r="G18" s="130" t="s">
        <v>90</v>
      </c>
      <c r="H18" s="130" t="s">
        <v>94</v>
      </c>
      <c r="I18" s="130" t="s">
        <v>120</v>
      </c>
      <c r="J18" s="131" t="s">
        <v>134</v>
      </c>
      <c r="K18" s="132">
        <v>87.8</v>
      </c>
      <c r="L18" s="160">
        <v>75.099999999999994</v>
      </c>
      <c r="M18" s="132">
        <v>74.599999999999994</v>
      </c>
    </row>
    <row r="19" spans="1:13" s="40" customFormat="1" ht="63.75" x14ac:dyDescent="0.2">
      <c r="A19" s="129">
        <v>8</v>
      </c>
      <c r="B19" s="159" t="s">
        <v>118</v>
      </c>
      <c r="C19" s="130" t="s">
        <v>116</v>
      </c>
      <c r="D19" s="130" t="s">
        <v>150</v>
      </c>
      <c r="E19" s="130" t="s">
        <v>99</v>
      </c>
      <c r="F19" s="130" t="s">
        <v>154</v>
      </c>
      <c r="G19" s="130" t="s">
        <v>90</v>
      </c>
      <c r="H19" s="130" t="s">
        <v>94</v>
      </c>
      <c r="I19" s="130" t="s">
        <v>120</v>
      </c>
      <c r="J19" s="131" t="s">
        <v>135</v>
      </c>
      <c r="K19" s="132">
        <v>0.4</v>
      </c>
      <c r="L19" s="132">
        <v>0.5</v>
      </c>
      <c r="M19" s="132">
        <v>0.6</v>
      </c>
    </row>
    <row r="20" spans="1:13" s="40" customFormat="1" ht="51" x14ac:dyDescent="0.2">
      <c r="A20" s="129">
        <v>9</v>
      </c>
      <c r="B20" s="159" t="s">
        <v>118</v>
      </c>
      <c r="C20" s="130" t="s">
        <v>116</v>
      </c>
      <c r="D20" s="130" t="s">
        <v>150</v>
      </c>
      <c r="E20" s="130" t="s">
        <v>99</v>
      </c>
      <c r="F20" s="130" t="s">
        <v>155</v>
      </c>
      <c r="G20" s="130" t="s">
        <v>90</v>
      </c>
      <c r="H20" s="130" t="s">
        <v>94</v>
      </c>
      <c r="I20" s="130" t="s">
        <v>120</v>
      </c>
      <c r="J20" s="131" t="s">
        <v>136</v>
      </c>
      <c r="K20" s="132">
        <v>91</v>
      </c>
      <c r="L20" s="132">
        <v>97.3</v>
      </c>
      <c r="M20" s="132">
        <v>100.8</v>
      </c>
    </row>
    <row r="21" spans="1:13" s="40" customFormat="1" ht="51" x14ac:dyDescent="0.2">
      <c r="A21" s="129">
        <v>10</v>
      </c>
      <c r="B21" s="159" t="s">
        <v>118</v>
      </c>
      <c r="C21" s="130" t="s">
        <v>116</v>
      </c>
      <c r="D21" s="130" t="s">
        <v>150</v>
      </c>
      <c r="E21" s="130" t="s">
        <v>99</v>
      </c>
      <c r="F21" s="130" t="s">
        <v>156</v>
      </c>
      <c r="G21" s="130" t="s">
        <v>90</v>
      </c>
      <c r="H21" s="130" t="s">
        <v>94</v>
      </c>
      <c r="I21" s="130" t="s">
        <v>120</v>
      </c>
      <c r="J21" s="131" t="s">
        <v>137</v>
      </c>
      <c r="K21" s="132">
        <v>-10.9</v>
      </c>
      <c r="L21" s="132">
        <v>-11.4</v>
      </c>
      <c r="M21" s="132">
        <v>-12.8</v>
      </c>
    </row>
    <row r="22" spans="1:13" s="40" customFormat="1" ht="15" customHeight="1" x14ac:dyDescent="0.2">
      <c r="A22" s="45">
        <v>11</v>
      </c>
      <c r="B22" s="47" t="s">
        <v>118</v>
      </c>
      <c r="C22" s="47" t="s">
        <v>116</v>
      </c>
      <c r="D22" s="47" t="s">
        <v>91</v>
      </c>
      <c r="E22" s="47" t="s">
        <v>92</v>
      </c>
      <c r="F22" s="47" t="s">
        <v>95</v>
      </c>
      <c r="G22" s="47" t="s">
        <v>92</v>
      </c>
      <c r="H22" s="47" t="s">
        <v>94</v>
      </c>
      <c r="I22" s="47" t="s">
        <v>95</v>
      </c>
      <c r="J22" s="23" t="s">
        <v>228</v>
      </c>
      <c r="K22" s="24">
        <f>K23</f>
        <v>5.6</v>
      </c>
      <c r="L22" s="24">
        <f t="shared" ref="L22:M22" si="3">L23</f>
        <v>7.9</v>
      </c>
      <c r="M22" s="24">
        <f t="shared" si="3"/>
        <v>7.9</v>
      </c>
    </row>
    <row r="23" spans="1:13" s="40" customFormat="1" ht="15" customHeight="1" x14ac:dyDescent="0.2">
      <c r="A23" s="45">
        <v>12</v>
      </c>
      <c r="B23" s="48" t="s">
        <v>118</v>
      </c>
      <c r="C23" s="48" t="s">
        <v>116</v>
      </c>
      <c r="D23" s="48" t="s">
        <v>91</v>
      </c>
      <c r="E23" s="48" t="s">
        <v>150</v>
      </c>
      <c r="F23" s="48" t="s">
        <v>95</v>
      </c>
      <c r="G23" s="48" t="s">
        <v>90</v>
      </c>
      <c r="H23" s="48" t="s">
        <v>94</v>
      </c>
      <c r="I23" s="48" t="s">
        <v>120</v>
      </c>
      <c r="J23" s="1" t="s">
        <v>229</v>
      </c>
      <c r="K23" s="9">
        <f>K24</f>
        <v>5.6</v>
      </c>
      <c r="L23" s="9">
        <f>L24</f>
        <v>7.9</v>
      </c>
      <c r="M23" s="9">
        <f>M24</f>
        <v>7.9</v>
      </c>
    </row>
    <row r="24" spans="1:13" s="40" customFormat="1" ht="15" customHeight="1" x14ac:dyDescent="0.2">
      <c r="A24" s="129">
        <v>13</v>
      </c>
      <c r="B24" s="130" t="s">
        <v>118</v>
      </c>
      <c r="C24" s="130" t="s">
        <v>116</v>
      </c>
      <c r="D24" s="130" t="s">
        <v>91</v>
      </c>
      <c r="E24" s="130" t="s">
        <v>150</v>
      </c>
      <c r="F24" s="130" t="s">
        <v>122</v>
      </c>
      <c r="G24" s="130" t="s">
        <v>90</v>
      </c>
      <c r="H24" s="130" t="s">
        <v>94</v>
      </c>
      <c r="I24" s="130" t="s">
        <v>120</v>
      </c>
      <c r="J24" s="131" t="s">
        <v>229</v>
      </c>
      <c r="K24" s="132">
        <v>5.6</v>
      </c>
      <c r="L24" s="132">
        <v>7.9</v>
      </c>
      <c r="M24" s="132">
        <v>7.9</v>
      </c>
    </row>
    <row r="25" spans="1:13" ht="15" customHeight="1" x14ac:dyDescent="0.2">
      <c r="A25" s="45">
        <v>14</v>
      </c>
      <c r="B25" s="15" t="s">
        <v>118</v>
      </c>
      <c r="C25" s="15" t="s">
        <v>116</v>
      </c>
      <c r="D25" s="15" t="s">
        <v>123</v>
      </c>
      <c r="E25" s="15" t="s">
        <v>92</v>
      </c>
      <c r="F25" s="15" t="s">
        <v>95</v>
      </c>
      <c r="G25" s="15" t="s">
        <v>92</v>
      </c>
      <c r="H25" s="15" t="s">
        <v>94</v>
      </c>
      <c r="I25" s="15" t="s">
        <v>95</v>
      </c>
      <c r="J25" s="42" t="s">
        <v>124</v>
      </c>
      <c r="K25" s="22">
        <f>K26+K28</f>
        <v>37.299999999999997</v>
      </c>
      <c r="L25" s="22">
        <f>L26+L28</f>
        <v>42</v>
      </c>
      <c r="M25" s="22">
        <f>M26+M28</f>
        <v>42</v>
      </c>
    </row>
    <row r="26" spans="1:13" s="25" customFormat="1" x14ac:dyDescent="0.2">
      <c r="A26" s="45">
        <v>15</v>
      </c>
      <c r="B26" s="15" t="s">
        <v>118</v>
      </c>
      <c r="C26" s="15" t="s">
        <v>116</v>
      </c>
      <c r="D26" s="15" t="s">
        <v>123</v>
      </c>
      <c r="E26" s="15" t="s">
        <v>90</v>
      </c>
      <c r="F26" s="15" t="s">
        <v>95</v>
      </c>
      <c r="G26" s="15" t="s">
        <v>92</v>
      </c>
      <c r="H26" s="15" t="s">
        <v>94</v>
      </c>
      <c r="I26" s="15" t="s">
        <v>120</v>
      </c>
      <c r="J26" s="42" t="s">
        <v>125</v>
      </c>
      <c r="K26" s="22">
        <f>K27</f>
        <v>16.100000000000001</v>
      </c>
      <c r="L26" s="22">
        <f>L27</f>
        <v>19</v>
      </c>
      <c r="M26" s="22">
        <f>M27</f>
        <v>19</v>
      </c>
    </row>
    <row r="27" spans="1:13" ht="38.25" x14ac:dyDescent="0.2">
      <c r="A27" s="129">
        <v>16</v>
      </c>
      <c r="B27" s="87" t="s">
        <v>118</v>
      </c>
      <c r="C27" s="87" t="s">
        <v>116</v>
      </c>
      <c r="D27" s="87" t="s">
        <v>123</v>
      </c>
      <c r="E27" s="87" t="s">
        <v>90</v>
      </c>
      <c r="F27" s="87" t="s">
        <v>126</v>
      </c>
      <c r="G27" s="87" t="s">
        <v>93</v>
      </c>
      <c r="H27" s="87" t="s">
        <v>94</v>
      </c>
      <c r="I27" s="87" t="s">
        <v>120</v>
      </c>
      <c r="J27" s="88" t="s">
        <v>60</v>
      </c>
      <c r="K27" s="89">
        <v>16.100000000000001</v>
      </c>
      <c r="L27" s="89">
        <v>19</v>
      </c>
      <c r="M27" s="89">
        <v>19</v>
      </c>
    </row>
    <row r="28" spans="1:13" s="25" customFormat="1" x14ac:dyDescent="0.2">
      <c r="A28" s="45">
        <v>17</v>
      </c>
      <c r="B28" s="15" t="s">
        <v>118</v>
      </c>
      <c r="C28" s="15" t="s">
        <v>116</v>
      </c>
      <c r="D28" s="15" t="s">
        <v>123</v>
      </c>
      <c r="E28" s="15" t="s">
        <v>123</v>
      </c>
      <c r="F28" s="15" t="s">
        <v>95</v>
      </c>
      <c r="G28" s="15" t="s">
        <v>92</v>
      </c>
      <c r="H28" s="15" t="s">
        <v>94</v>
      </c>
      <c r="I28" s="15" t="s">
        <v>120</v>
      </c>
      <c r="J28" s="42" t="s">
        <v>127</v>
      </c>
      <c r="K28" s="22">
        <f>K29+K31</f>
        <v>21.2</v>
      </c>
      <c r="L28" s="22">
        <f t="shared" ref="L28:M28" si="4">L29+L31</f>
        <v>23</v>
      </c>
      <c r="M28" s="22">
        <f t="shared" si="4"/>
        <v>23</v>
      </c>
    </row>
    <row r="29" spans="1:13" s="25" customFormat="1" x14ac:dyDescent="0.2">
      <c r="A29" s="45">
        <v>18</v>
      </c>
      <c r="B29" s="16" t="s">
        <v>118</v>
      </c>
      <c r="C29" s="16" t="s">
        <v>116</v>
      </c>
      <c r="D29" s="16" t="s">
        <v>123</v>
      </c>
      <c r="E29" s="16" t="s">
        <v>123</v>
      </c>
      <c r="F29" s="16" t="s">
        <v>126</v>
      </c>
      <c r="G29" s="16" t="s">
        <v>92</v>
      </c>
      <c r="H29" s="16" t="s">
        <v>94</v>
      </c>
      <c r="I29" s="16" t="s">
        <v>120</v>
      </c>
      <c r="J29" s="39" t="s">
        <v>293</v>
      </c>
      <c r="K29" s="26">
        <f t="shared" ref="K29:M31" si="5">K30</f>
        <v>0.7</v>
      </c>
      <c r="L29" s="26">
        <f t="shared" si="5"/>
        <v>1</v>
      </c>
      <c r="M29" s="26">
        <f t="shared" si="5"/>
        <v>1</v>
      </c>
    </row>
    <row r="30" spans="1:13" s="25" customFormat="1" ht="25.5" x14ac:dyDescent="0.2">
      <c r="A30" s="129">
        <v>19</v>
      </c>
      <c r="B30" s="87" t="s">
        <v>118</v>
      </c>
      <c r="C30" s="87" t="s">
        <v>116</v>
      </c>
      <c r="D30" s="87" t="s">
        <v>123</v>
      </c>
      <c r="E30" s="87" t="s">
        <v>123</v>
      </c>
      <c r="F30" s="87" t="s">
        <v>292</v>
      </c>
      <c r="G30" s="87" t="s">
        <v>93</v>
      </c>
      <c r="H30" s="87" t="s">
        <v>94</v>
      </c>
      <c r="I30" s="87" t="s">
        <v>120</v>
      </c>
      <c r="J30" s="88" t="s">
        <v>294</v>
      </c>
      <c r="K30" s="89">
        <v>0.7</v>
      </c>
      <c r="L30" s="89">
        <v>1</v>
      </c>
      <c r="M30" s="89">
        <v>1</v>
      </c>
    </row>
    <row r="31" spans="1:13" x14ac:dyDescent="0.2">
      <c r="A31" s="45">
        <v>20</v>
      </c>
      <c r="B31" s="16" t="s">
        <v>118</v>
      </c>
      <c r="C31" s="16" t="s">
        <v>116</v>
      </c>
      <c r="D31" s="16" t="s">
        <v>123</v>
      </c>
      <c r="E31" s="16" t="s">
        <v>123</v>
      </c>
      <c r="F31" s="16" t="s">
        <v>62</v>
      </c>
      <c r="G31" s="16" t="s">
        <v>92</v>
      </c>
      <c r="H31" s="16" t="s">
        <v>94</v>
      </c>
      <c r="I31" s="16" t="s">
        <v>120</v>
      </c>
      <c r="J31" s="39" t="s">
        <v>295</v>
      </c>
      <c r="K31" s="26">
        <f t="shared" si="5"/>
        <v>20.5</v>
      </c>
      <c r="L31" s="26">
        <f t="shared" si="5"/>
        <v>22</v>
      </c>
      <c r="M31" s="26">
        <f t="shared" si="5"/>
        <v>22</v>
      </c>
    </row>
    <row r="32" spans="1:13" ht="25.5" x14ac:dyDescent="0.2">
      <c r="A32" s="129">
        <v>21</v>
      </c>
      <c r="B32" s="87" t="s">
        <v>118</v>
      </c>
      <c r="C32" s="87" t="s">
        <v>116</v>
      </c>
      <c r="D32" s="87" t="s">
        <v>123</v>
      </c>
      <c r="E32" s="87" t="s">
        <v>123</v>
      </c>
      <c r="F32" s="87" t="s">
        <v>61</v>
      </c>
      <c r="G32" s="87" t="s">
        <v>93</v>
      </c>
      <c r="H32" s="87" t="s">
        <v>94</v>
      </c>
      <c r="I32" s="87" t="s">
        <v>120</v>
      </c>
      <c r="J32" s="88" t="s">
        <v>296</v>
      </c>
      <c r="K32" s="89">
        <v>20.5</v>
      </c>
      <c r="L32" s="89">
        <v>22</v>
      </c>
      <c r="M32" s="89">
        <v>22</v>
      </c>
    </row>
    <row r="33" spans="1:13" x14ac:dyDescent="0.2">
      <c r="A33" s="45">
        <v>22</v>
      </c>
      <c r="B33" s="15" t="s">
        <v>89</v>
      </c>
      <c r="C33" s="15" t="s">
        <v>116</v>
      </c>
      <c r="D33" s="15" t="s">
        <v>347</v>
      </c>
      <c r="E33" s="15" t="s">
        <v>92</v>
      </c>
      <c r="F33" s="15" t="s">
        <v>95</v>
      </c>
      <c r="G33" s="15" t="s">
        <v>92</v>
      </c>
      <c r="H33" s="15" t="s">
        <v>94</v>
      </c>
      <c r="I33" s="15" t="s">
        <v>95</v>
      </c>
      <c r="J33" s="133" t="s">
        <v>348</v>
      </c>
      <c r="K33" s="22">
        <f>K34</f>
        <v>18.100000000000001</v>
      </c>
      <c r="L33" s="22"/>
      <c r="M33" s="22"/>
    </row>
    <row r="34" spans="1:13" x14ac:dyDescent="0.2">
      <c r="A34" s="45">
        <v>23</v>
      </c>
      <c r="B34" s="16" t="s">
        <v>89</v>
      </c>
      <c r="C34" s="16" t="s">
        <v>116</v>
      </c>
      <c r="D34" s="16" t="s">
        <v>347</v>
      </c>
      <c r="E34" s="16" t="s">
        <v>13</v>
      </c>
      <c r="F34" s="16" t="s">
        <v>95</v>
      </c>
      <c r="G34" s="16" t="s">
        <v>95</v>
      </c>
      <c r="H34" s="16" t="s">
        <v>94</v>
      </c>
      <c r="I34" s="16" t="s">
        <v>235</v>
      </c>
      <c r="J34" s="134" t="s">
        <v>349</v>
      </c>
      <c r="K34" s="26">
        <f>K35</f>
        <v>18.100000000000001</v>
      </c>
      <c r="L34" s="26"/>
      <c r="M34" s="26"/>
    </row>
    <row r="35" spans="1:13" ht="25.5" x14ac:dyDescent="0.2">
      <c r="A35" s="45">
        <v>24</v>
      </c>
      <c r="B35" s="16" t="s">
        <v>89</v>
      </c>
      <c r="C35" s="16" t="s">
        <v>116</v>
      </c>
      <c r="D35" s="16" t="s">
        <v>347</v>
      </c>
      <c r="E35" s="16" t="s">
        <v>13</v>
      </c>
      <c r="F35" s="16" t="s">
        <v>126</v>
      </c>
      <c r="G35" s="16" t="s">
        <v>153</v>
      </c>
      <c r="H35" s="16" t="s">
        <v>94</v>
      </c>
      <c r="I35" s="16" t="s">
        <v>235</v>
      </c>
      <c r="J35" s="135" t="s">
        <v>350</v>
      </c>
      <c r="K35" s="26">
        <f>K36</f>
        <v>18.100000000000001</v>
      </c>
      <c r="L35" s="26"/>
      <c r="M35" s="26"/>
    </row>
    <row r="36" spans="1:13" x14ac:dyDescent="0.2">
      <c r="A36" s="45">
        <v>25</v>
      </c>
      <c r="B36" s="87" t="s">
        <v>89</v>
      </c>
      <c r="C36" s="87" t="s">
        <v>116</v>
      </c>
      <c r="D36" s="87" t="s">
        <v>347</v>
      </c>
      <c r="E36" s="87" t="s">
        <v>13</v>
      </c>
      <c r="F36" s="87" t="s">
        <v>126</v>
      </c>
      <c r="G36" s="87" t="s">
        <v>153</v>
      </c>
      <c r="H36" s="87" t="s">
        <v>351</v>
      </c>
      <c r="I36" s="87" t="s">
        <v>235</v>
      </c>
      <c r="J36" s="136" t="s">
        <v>352</v>
      </c>
      <c r="K36" s="89">
        <v>18.100000000000001</v>
      </c>
      <c r="L36" s="89"/>
      <c r="M36" s="89"/>
    </row>
    <row r="37" spans="1:13" x14ac:dyDescent="0.2">
      <c r="A37" s="45">
        <v>26</v>
      </c>
      <c r="B37" s="15" t="s">
        <v>89</v>
      </c>
      <c r="C37" s="15" t="s">
        <v>139</v>
      </c>
      <c r="D37" s="15" t="s">
        <v>92</v>
      </c>
      <c r="E37" s="15" t="s">
        <v>92</v>
      </c>
      <c r="F37" s="15" t="s">
        <v>95</v>
      </c>
      <c r="G37" s="15" t="s">
        <v>92</v>
      </c>
      <c r="H37" s="15" t="s">
        <v>94</v>
      </c>
      <c r="I37" s="15" t="s">
        <v>95</v>
      </c>
      <c r="J37" s="42" t="s">
        <v>140</v>
      </c>
      <c r="K37" s="22">
        <f>K38+K74</f>
        <v>11706.399999999998</v>
      </c>
      <c r="L37" s="22">
        <f t="shared" ref="L37:M37" si="6">L38+L74</f>
        <v>10615.099999999999</v>
      </c>
      <c r="M37" s="22">
        <f t="shared" si="6"/>
        <v>10908.099999999999</v>
      </c>
    </row>
    <row r="38" spans="1:13" ht="25.5" x14ac:dyDescent="0.2">
      <c r="A38" s="45">
        <v>27</v>
      </c>
      <c r="B38" s="15" t="s">
        <v>89</v>
      </c>
      <c r="C38" s="15" t="s">
        <v>139</v>
      </c>
      <c r="D38" s="15" t="s">
        <v>99</v>
      </c>
      <c r="E38" s="15" t="s">
        <v>92</v>
      </c>
      <c r="F38" s="15" t="s">
        <v>95</v>
      </c>
      <c r="G38" s="15" t="s">
        <v>92</v>
      </c>
      <c r="H38" s="15" t="s">
        <v>94</v>
      </c>
      <c r="I38" s="15" t="s">
        <v>95</v>
      </c>
      <c r="J38" s="42" t="s">
        <v>141</v>
      </c>
      <c r="K38" s="22">
        <f>K39+K44+K57+K63</f>
        <v>11706.399999999998</v>
      </c>
      <c r="L38" s="22">
        <f t="shared" ref="L38:M38" si="7">L39+L44+L57+L63</f>
        <v>9279.2999999999993</v>
      </c>
      <c r="M38" s="22">
        <f t="shared" si="7"/>
        <v>9289.7999999999993</v>
      </c>
    </row>
    <row r="39" spans="1:13" ht="25.5" x14ac:dyDescent="0.2">
      <c r="A39" s="45">
        <v>28</v>
      </c>
      <c r="B39" s="15" t="s">
        <v>89</v>
      </c>
      <c r="C39" s="15" t="s">
        <v>139</v>
      </c>
      <c r="D39" s="15" t="s">
        <v>99</v>
      </c>
      <c r="E39" s="15" t="s">
        <v>93</v>
      </c>
      <c r="F39" s="15" t="s">
        <v>95</v>
      </c>
      <c r="G39" s="15" t="s">
        <v>92</v>
      </c>
      <c r="H39" s="15" t="s">
        <v>94</v>
      </c>
      <c r="I39" s="15" t="s">
        <v>235</v>
      </c>
      <c r="J39" s="42" t="s">
        <v>9</v>
      </c>
      <c r="K39" s="22">
        <f>K40+K42</f>
        <v>3162.7</v>
      </c>
      <c r="L39" s="22">
        <f t="shared" ref="L39:M39" si="8">L40+L42</f>
        <v>2774</v>
      </c>
      <c r="M39" s="22">
        <f t="shared" si="8"/>
        <v>2774</v>
      </c>
    </row>
    <row r="40" spans="1:13" x14ac:dyDescent="0.2">
      <c r="A40" s="45">
        <v>29</v>
      </c>
      <c r="B40" s="16" t="s">
        <v>89</v>
      </c>
      <c r="C40" s="16" t="s">
        <v>139</v>
      </c>
      <c r="D40" s="16" t="s">
        <v>99</v>
      </c>
      <c r="E40" s="16" t="s">
        <v>13</v>
      </c>
      <c r="F40" s="16" t="s">
        <v>143</v>
      </c>
      <c r="G40" s="16" t="s">
        <v>92</v>
      </c>
      <c r="H40" s="16" t="s">
        <v>94</v>
      </c>
      <c r="I40" s="16" t="s">
        <v>235</v>
      </c>
      <c r="J40" s="39" t="s">
        <v>144</v>
      </c>
      <c r="K40" s="26">
        <f>K41</f>
        <v>724</v>
      </c>
      <c r="L40" s="26">
        <f>L41</f>
        <v>579.20000000000005</v>
      </c>
      <c r="M40" s="26">
        <f>M41</f>
        <v>579.20000000000005</v>
      </c>
    </row>
    <row r="41" spans="1:13" ht="38.25" x14ac:dyDescent="0.2">
      <c r="A41" s="129">
        <v>30</v>
      </c>
      <c r="B41" s="87" t="s">
        <v>89</v>
      </c>
      <c r="C41" s="87" t="s">
        <v>139</v>
      </c>
      <c r="D41" s="87" t="s">
        <v>99</v>
      </c>
      <c r="E41" s="87" t="s">
        <v>13</v>
      </c>
      <c r="F41" s="87" t="s">
        <v>143</v>
      </c>
      <c r="G41" s="87" t="s">
        <v>93</v>
      </c>
      <c r="H41" s="87" t="s">
        <v>94</v>
      </c>
      <c r="I41" s="87" t="s">
        <v>235</v>
      </c>
      <c r="J41" s="88" t="s">
        <v>239</v>
      </c>
      <c r="K41" s="89">
        <v>724</v>
      </c>
      <c r="L41" s="89">
        <v>579.20000000000005</v>
      </c>
      <c r="M41" s="89">
        <v>579.20000000000005</v>
      </c>
    </row>
    <row r="42" spans="1:13" ht="38.25" x14ac:dyDescent="0.2">
      <c r="A42" s="45">
        <v>31</v>
      </c>
      <c r="B42" s="16" t="s">
        <v>89</v>
      </c>
      <c r="C42" s="16" t="s">
        <v>139</v>
      </c>
      <c r="D42" s="16" t="s">
        <v>99</v>
      </c>
      <c r="E42" s="16" t="s">
        <v>233</v>
      </c>
      <c r="F42" s="16" t="s">
        <v>143</v>
      </c>
      <c r="G42" s="16" t="s">
        <v>92</v>
      </c>
      <c r="H42" s="16" t="s">
        <v>94</v>
      </c>
      <c r="I42" s="16" t="s">
        <v>235</v>
      </c>
      <c r="J42" s="39" t="s">
        <v>234</v>
      </c>
      <c r="K42" s="26">
        <f>K43</f>
        <v>2438.6999999999998</v>
      </c>
      <c r="L42" s="26">
        <f>L43</f>
        <v>2194.8000000000002</v>
      </c>
      <c r="M42" s="26">
        <f>M43</f>
        <v>2194.8000000000002</v>
      </c>
    </row>
    <row r="43" spans="1:13" ht="25.5" x14ac:dyDescent="0.2">
      <c r="A43" s="129">
        <v>32</v>
      </c>
      <c r="B43" s="87" t="s">
        <v>89</v>
      </c>
      <c r="C43" s="87" t="s">
        <v>139</v>
      </c>
      <c r="D43" s="87" t="s">
        <v>99</v>
      </c>
      <c r="E43" s="87" t="s">
        <v>233</v>
      </c>
      <c r="F43" s="87" t="s">
        <v>143</v>
      </c>
      <c r="G43" s="87" t="s">
        <v>93</v>
      </c>
      <c r="H43" s="87" t="s">
        <v>94</v>
      </c>
      <c r="I43" s="87" t="s">
        <v>235</v>
      </c>
      <c r="J43" s="88" t="s">
        <v>240</v>
      </c>
      <c r="K43" s="89">
        <v>2438.6999999999998</v>
      </c>
      <c r="L43" s="89">
        <v>2194.8000000000002</v>
      </c>
      <c r="M43" s="89">
        <v>2194.8000000000002</v>
      </c>
    </row>
    <row r="44" spans="1:13" ht="25.5" hidden="1" x14ac:dyDescent="0.2">
      <c r="A44" s="45">
        <v>33</v>
      </c>
      <c r="B44" s="15" t="s">
        <v>89</v>
      </c>
      <c r="C44" s="15" t="s">
        <v>139</v>
      </c>
      <c r="D44" s="15" t="s">
        <v>99</v>
      </c>
      <c r="E44" s="15" t="s">
        <v>232</v>
      </c>
      <c r="F44" s="15" t="s">
        <v>95</v>
      </c>
      <c r="G44" s="15" t="s">
        <v>92</v>
      </c>
      <c r="H44" s="15" t="s">
        <v>94</v>
      </c>
      <c r="I44" s="15" t="s">
        <v>235</v>
      </c>
      <c r="J44" s="42" t="s">
        <v>249</v>
      </c>
      <c r="K44" s="22">
        <f>K45</f>
        <v>0</v>
      </c>
      <c r="L44" s="22">
        <f>L45</f>
        <v>0</v>
      </c>
      <c r="M44" s="22">
        <f>M45</f>
        <v>0</v>
      </c>
    </row>
    <row r="45" spans="1:13" ht="25.5" hidden="1" x14ac:dyDescent="0.2">
      <c r="A45" s="45">
        <v>34</v>
      </c>
      <c r="B45" s="15" t="s">
        <v>89</v>
      </c>
      <c r="C45" s="15" t="s">
        <v>139</v>
      </c>
      <c r="D45" s="15" t="s">
        <v>99</v>
      </c>
      <c r="E45" s="15" t="s">
        <v>232</v>
      </c>
      <c r="F45" s="15" t="s">
        <v>95</v>
      </c>
      <c r="G45" s="15" t="s">
        <v>93</v>
      </c>
      <c r="H45" s="15" t="s">
        <v>95</v>
      </c>
      <c r="I45" s="15" t="s">
        <v>235</v>
      </c>
      <c r="J45" s="42" t="s">
        <v>251</v>
      </c>
      <c r="K45" s="22">
        <f>K46+K48</f>
        <v>0</v>
      </c>
      <c r="L45" s="22">
        <f>L46+L48</f>
        <v>0</v>
      </c>
      <c r="M45" s="22">
        <f>M46+M48</f>
        <v>0</v>
      </c>
    </row>
    <row r="46" spans="1:13" ht="25.5" hidden="1" x14ac:dyDescent="0.2">
      <c r="A46" s="45">
        <v>35</v>
      </c>
      <c r="B46" s="15" t="s">
        <v>89</v>
      </c>
      <c r="C46" s="15" t="s">
        <v>139</v>
      </c>
      <c r="D46" s="15" t="s">
        <v>99</v>
      </c>
      <c r="E46" s="15" t="s">
        <v>268</v>
      </c>
      <c r="F46" s="15" t="s">
        <v>269</v>
      </c>
      <c r="G46" s="15" t="s">
        <v>92</v>
      </c>
      <c r="H46" s="15" t="s">
        <v>94</v>
      </c>
      <c r="I46" s="15" t="s">
        <v>235</v>
      </c>
      <c r="J46" s="42" t="s">
        <v>267</v>
      </c>
      <c r="K46" s="22">
        <f>K47</f>
        <v>0</v>
      </c>
      <c r="L46" s="22">
        <f>L47</f>
        <v>0</v>
      </c>
      <c r="M46" s="22">
        <f>M47</f>
        <v>0</v>
      </c>
    </row>
    <row r="47" spans="1:13" ht="25.5" hidden="1" x14ac:dyDescent="0.2">
      <c r="A47" s="45">
        <v>36</v>
      </c>
      <c r="B47" s="16" t="s">
        <v>89</v>
      </c>
      <c r="C47" s="16" t="s">
        <v>139</v>
      </c>
      <c r="D47" s="16" t="s">
        <v>99</v>
      </c>
      <c r="E47" s="16" t="s">
        <v>268</v>
      </c>
      <c r="F47" s="16" t="s">
        <v>269</v>
      </c>
      <c r="G47" s="16" t="s">
        <v>93</v>
      </c>
      <c r="H47" s="16" t="s">
        <v>94</v>
      </c>
      <c r="I47" s="16" t="s">
        <v>235</v>
      </c>
      <c r="J47" s="68" t="s">
        <v>270</v>
      </c>
      <c r="K47" s="26"/>
      <c r="L47" s="26"/>
      <c r="M47" s="26"/>
    </row>
    <row r="48" spans="1:13" hidden="1" x14ac:dyDescent="0.2">
      <c r="A48" s="45">
        <v>37</v>
      </c>
      <c r="B48" s="15" t="s">
        <v>89</v>
      </c>
      <c r="C48" s="15" t="s">
        <v>139</v>
      </c>
      <c r="D48" s="15" t="s">
        <v>99</v>
      </c>
      <c r="E48" s="15" t="s">
        <v>241</v>
      </c>
      <c r="F48" s="15" t="s">
        <v>146</v>
      </c>
      <c r="G48" s="15" t="s">
        <v>93</v>
      </c>
      <c r="H48" s="15" t="s">
        <v>95</v>
      </c>
      <c r="I48" s="15" t="s">
        <v>235</v>
      </c>
      <c r="J48" s="42" t="s">
        <v>252</v>
      </c>
      <c r="K48" s="22">
        <f>K51+K53+K54+K55+K56</f>
        <v>0</v>
      </c>
      <c r="L48" s="22">
        <f>L51+L53+L54+L55+L56</f>
        <v>0</v>
      </c>
      <c r="M48" s="22">
        <f>M51+M53+M54+M55+M56</f>
        <v>0</v>
      </c>
    </row>
    <row r="49" spans="1:13" hidden="1" x14ac:dyDescent="0.2">
      <c r="A49" s="45">
        <v>38</v>
      </c>
      <c r="B49" s="15" t="s">
        <v>89</v>
      </c>
      <c r="C49" s="15" t="s">
        <v>139</v>
      </c>
      <c r="D49" s="15" t="s">
        <v>99</v>
      </c>
      <c r="E49" s="15" t="s">
        <v>18</v>
      </c>
      <c r="F49" s="15" t="s">
        <v>146</v>
      </c>
      <c r="G49" s="15" t="s">
        <v>93</v>
      </c>
      <c r="H49" s="15" t="s">
        <v>216</v>
      </c>
      <c r="I49" s="15" t="s">
        <v>142</v>
      </c>
      <c r="J49" s="39" t="e">
        <f>#REF!</f>
        <v>#REF!</v>
      </c>
      <c r="K49" s="26"/>
      <c r="L49" s="26"/>
      <c r="M49" s="26"/>
    </row>
    <row r="50" spans="1:13" hidden="1" x14ac:dyDescent="0.2">
      <c r="A50" s="45">
        <v>39</v>
      </c>
      <c r="B50" s="15" t="s">
        <v>89</v>
      </c>
      <c r="C50" s="15" t="s">
        <v>139</v>
      </c>
      <c r="D50" s="15" t="s">
        <v>99</v>
      </c>
      <c r="E50" s="15" t="s">
        <v>18</v>
      </c>
      <c r="F50" s="15" t="s">
        <v>146</v>
      </c>
      <c r="G50" s="15" t="s">
        <v>93</v>
      </c>
      <c r="H50" s="15" t="s">
        <v>213</v>
      </c>
      <c r="I50" s="15" t="s">
        <v>142</v>
      </c>
      <c r="J50" s="61" t="e">
        <f>#REF!</f>
        <v>#REF!</v>
      </c>
      <c r="K50" s="26"/>
      <c r="L50" s="26"/>
      <c r="M50" s="26"/>
    </row>
    <row r="51" spans="1:13" ht="51" hidden="1" x14ac:dyDescent="0.2">
      <c r="A51" s="45">
        <v>40</v>
      </c>
      <c r="B51" s="15" t="s">
        <v>89</v>
      </c>
      <c r="C51" s="15" t="s">
        <v>139</v>
      </c>
      <c r="D51" s="15" t="s">
        <v>99</v>
      </c>
      <c r="E51" s="15" t="s">
        <v>241</v>
      </c>
      <c r="F51" s="15" t="s">
        <v>146</v>
      </c>
      <c r="G51" s="15" t="s">
        <v>93</v>
      </c>
      <c r="H51" s="15" t="s">
        <v>214</v>
      </c>
      <c r="I51" s="15" t="s">
        <v>142</v>
      </c>
      <c r="J51" s="61" t="s">
        <v>242</v>
      </c>
      <c r="K51" s="26"/>
      <c r="L51" s="26"/>
      <c r="M51" s="26"/>
    </row>
    <row r="52" spans="1:13" hidden="1" x14ac:dyDescent="0.2">
      <c r="A52" s="45">
        <v>41</v>
      </c>
      <c r="B52" s="15" t="s">
        <v>89</v>
      </c>
      <c r="C52" s="15" t="s">
        <v>139</v>
      </c>
      <c r="D52" s="15" t="s">
        <v>99</v>
      </c>
      <c r="E52" s="15" t="s">
        <v>18</v>
      </c>
      <c r="F52" s="15" t="s">
        <v>146</v>
      </c>
      <c r="G52" s="15" t="s">
        <v>93</v>
      </c>
      <c r="H52" s="15" t="s">
        <v>215</v>
      </c>
      <c r="I52" s="15" t="s">
        <v>142</v>
      </c>
      <c r="J52" s="61" t="e">
        <f>#REF!</f>
        <v>#REF!</v>
      </c>
      <c r="K52" s="26"/>
      <c r="L52" s="26"/>
      <c r="M52" s="26"/>
    </row>
    <row r="53" spans="1:13" ht="25.5" hidden="1" x14ac:dyDescent="0.2">
      <c r="A53" s="45">
        <v>42</v>
      </c>
      <c r="B53" s="15" t="s">
        <v>89</v>
      </c>
      <c r="C53" s="15" t="s">
        <v>139</v>
      </c>
      <c r="D53" s="15" t="s">
        <v>99</v>
      </c>
      <c r="E53" s="15" t="s">
        <v>241</v>
      </c>
      <c r="F53" s="15" t="s">
        <v>146</v>
      </c>
      <c r="G53" s="15" t="s">
        <v>93</v>
      </c>
      <c r="H53" s="15" t="s">
        <v>199</v>
      </c>
      <c r="I53" s="15" t="s">
        <v>235</v>
      </c>
      <c r="J53" s="61" t="s">
        <v>243</v>
      </c>
      <c r="K53" s="26"/>
      <c r="L53" s="26"/>
      <c r="M53" s="26"/>
    </row>
    <row r="54" spans="1:13" ht="63.75" hidden="1" x14ac:dyDescent="0.2">
      <c r="A54" s="45">
        <v>43</v>
      </c>
      <c r="B54" s="15" t="s">
        <v>89</v>
      </c>
      <c r="C54" s="15" t="s">
        <v>139</v>
      </c>
      <c r="D54" s="15" t="s">
        <v>99</v>
      </c>
      <c r="E54" s="15" t="s">
        <v>241</v>
      </c>
      <c r="F54" s="15" t="s">
        <v>146</v>
      </c>
      <c r="G54" s="15" t="s">
        <v>93</v>
      </c>
      <c r="H54" s="15" t="s">
        <v>266</v>
      </c>
      <c r="I54" s="15" t="s">
        <v>235</v>
      </c>
      <c r="J54" s="39" t="s">
        <v>244</v>
      </c>
      <c r="K54" s="26"/>
      <c r="L54" s="26"/>
      <c r="M54" s="26"/>
    </row>
    <row r="55" spans="1:13" ht="63.75" hidden="1" x14ac:dyDescent="0.2">
      <c r="A55" s="45">
        <v>44</v>
      </c>
      <c r="B55" s="15" t="s">
        <v>89</v>
      </c>
      <c r="C55" s="15" t="s">
        <v>139</v>
      </c>
      <c r="D55" s="15" t="s">
        <v>99</v>
      </c>
      <c r="E55" s="15" t="s">
        <v>241</v>
      </c>
      <c r="F55" s="15" t="s">
        <v>146</v>
      </c>
      <c r="G55" s="15" t="s">
        <v>93</v>
      </c>
      <c r="H55" s="15" t="s">
        <v>200</v>
      </c>
      <c r="I55" s="15" t="s">
        <v>235</v>
      </c>
      <c r="J55" s="39" t="s">
        <v>245</v>
      </c>
      <c r="K55" s="26"/>
      <c r="L55" s="26"/>
      <c r="M55" s="26"/>
    </row>
    <row r="56" spans="1:13" ht="38.25" hidden="1" x14ac:dyDescent="0.2">
      <c r="A56" s="45">
        <v>45</v>
      </c>
      <c r="B56" s="15" t="s">
        <v>89</v>
      </c>
      <c r="C56" s="15" t="s">
        <v>139</v>
      </c>
      <c r="D56" s="15" t="s">
        <v>99</v>
      </c>
      <c r="E56" s="15" t="s">
        <v>241</v>
      </c>
      <c r="F56" s="15" t="s">
        <v>146</v>
      </c>
      <c r="G56" s="15" t="s">
        <v>93</v>
      </c>
      <c r="H56" s="15" t="s">
        <v>195</v>
      </c>
      <c r="I56" s="15" t="s">
        <v>235</v>
      </c>
      <c r="J56" s="39" t="s">
        <v>246</v>
      </c>
      <c r="K56" s="26"/>
      <c r="L56" s="26"/>
      <c r="M56" s="26"/>
    </row>
    <row r="57" spans="1:13" ht="24" customHeight="1" x14ac:dyDescent="0.2">
      <c r="A57" s="45">
        <v>46</v>
      </c>
      <c r="B57" s="15" t="s">
        <v>89</v>
      </c>
      <c r="C57" s="27">
        <v>2</v>
      </c>
      <c r="D57" s="15" t="s">
        <v>99</v>
      </c>
      <c r="E57" s="15" t="s">
        <v>14</v>
      </c>
      <c r="F57" s="15" t="s">
        <v>95</v>
      </c>
      <c r="G57" s="15" t="s">
        <v>92</v>
      </c>
      <c r="H57" s="15" t="s">
        <v>94</v>
      </c>
      <c r="I57" s="15" t="s">
        <v>235</v>
      </c>
      <c r="J57" s="42" t="s">
        <v>11</v>
      </c>
      <c r="K57" s="22">
        <f>K58+K61</f>
        <v>95.1</v>
      </c>
      <c r="L57" s="22">
        <f t="shared" ref="L57:M57" si="9">L58+L61</f>
        <v>105.2</v>
      </c>
      <c r="M57" s="22">
        <f t="shared" si="9"/>
        <v>115.7</v>
      </c>
    </row>
    <row r="58" spans="1:13" ht="25.5" x14ac:dyDescent="0.2">
      <c r="A58" s="45">
        <v>47</v>
      </c>
      <c r="B58" s="49" t="s">
        <v>89</v>
      </c>
      <c r="C58" s="49" t="s">
        <v>139</v>
      </c>
      <c r="D58" s="49" t="s">
        <v>99</v>
      </c>
      <c r="E58" s="49" t="s">
        <v>14</v>
      </c>
      <c r="F58" s="49" t="s">
        <v>89</v>
      </c>
      <c r="G58" s="49" t="s">
        <v>92</v>
      </c>
      <c r="H58" s="49" t="s">
        <v>94</v>
      </c>
      <c r="I58" s="49" t="s">
        <v>235</v>
      </c>
      <c r="J58" s="18" t="s">
        <v>253</v>
      </c>
      <c r="K58" s="41">
        <f t="shared" ref="K58:M59" si="10">K59</f>
        <v>2</v>
      </c>
      <c r="L58" s="41">
        <f t="shared" si="10"/>
        <v>1.8</v>
      </c>
      <c r="M58" s="41">
        <f t="shared" si="10"/>
        <v>1.8</v>
      </c>
    </row>
    <row r="59" spans="1:13" ht="25.5" x14ac:dyDescent="0.2">
      <c r="A59" s="45">
        <v>48</v>
      </c>
      <c r="B59" s="49" t="s">
        <v>89</v>
      </c>
      <c r="C59" s="49" t="s">
        <v>139</v>
      </c>
      <c r="D59" s="49" t="s">
        <v>99</v>
      </c>
      <c r="E59" s="49" t="s">
        <v>14</v>
      </c>
      <c r="F59" s="49" t="s">
        <v>89</v>
      </c>
      <c r="G59" s="49" t="s">
        <v>93</v>
      </c>
      <c r="H59" s="49" t="s">
        <v>94</v>
      </c>
      <c r="I59" s="49" t="s">
        <v>235</v>
      </c>
      <c r="J59" s="18" t="s">
        <v>12</v>
      </c>
      <c r="K59" s="41">
        <f t="shared" si="10"/>
        <v>2</v>
      </c>
      <c r="L59" s="41">
        <f t="shared" si="10"/>
        <v>1.8</v>
      </c>
      <c r="M59" s="41">
        <f t="shared" si="10"/>
        <v>1.8</v>
      </c>
    </row>
    <row r="60" spans="1:13" ht="38.25" x14ac:dyDescent="0.2">
      <c r="A60" s="129">
        <v>49</v>
      </c>
      <c r="B60" s="87" t="s">
        <v>89</v>
      </c>
      <c r="C60" s="87" t="s">
        <v>139</v>
      </c>
      <c r="D60" s="87" t="s">
        <v>99</v>
      </c>
      <c r="E60" s="87" t="s">
        <v>14</v>
      </c>
      <c r="F60" s="87" t="s">
        <v>89</v>
      </c>
      <c r="G60" s="87" t="s">
        <v>93</v>
      </c>
      <c r="H60" s="87" t="s">
        <v>10</v>
      </c>
      <c r="I60" s="87" t="s">
        <v>235</v>
      </c>
      <c r="J60" s="88" t="s">
        <v>247</v>
      </c>
      <c r="K60" s="89">
        <v>2</v>
      </c>
      <c r="L60" s="89">
        <v>1.8</v>
      </c>
      <c r="M60" s="89">
        <v>1.8</v>
      </c>
    </row>
    <row r="61" spans="1:13" ht="25.5" x14ac:dyDescent="0.2">
      <c r="A61" s="45">
        <v>50</v>
      </c>
      <c r="B61" s="16" t="s">
        <v>89</v>
      </c>
      <c r="C61" s="16" t="s">
        <v>139</v>
      </c>
      <c r="D61" s="16" t="s">
        <v>99</v>
      </c>
      <c r="E61" s="16" t="s">
        <v>15</v>
      </c>
      <c r="F61" s="16" t="s">
        <v>16</v>
      </c>
      <c r="G61" s="16" t="s">
        <v>92</v>
      </c>
      <c r="H61" s="16" t="s">
        <v>94</v>
      </c>
      <c r="I61" s="16" t="s">
        <v>235</v>
      </c>
      <c r="J61" s="39" t="s">
        <v>17</v>
      </c>
      <c r="K61" s="26">
        <f>K62</f>
        <v>93.1</v>
      </c>
      <c r="L61" s="26">
        <f t="shared" ref="L61:M61" si="11">L62</f>
        <v>103.4</v>
      </c>
      <c r="M61" s="26">
        <f t="shared" si="11"/>
        <v>113.9</v>
      </c>
    </row>
    <row r="62" spans="1:13" ht="38.25" x14ac:dyDescent="0.2">
      <c r="A62" s="129">
        <v>51</v>
      </c>
      <c r="B62" s="87" t="s">
        <v>89</v>
      </c>
      <c r="C62" s="87" t="s">
        <v>139</v>
      </c>
      <c r="D62" s="87" t="s">
        <v>99</v>
      </c>
      <c r="E62" s="87" t="s">
        <v>15</v>
      </c>
      <c r="F62" s="87" t="s">
        <v>16</v>
      </c>
      <c r="G62" s="87" t="s">
        <v>93</v>
      </c>
      <c r="H62" s="87" t="s">
        <v>94</v>
      </c>
      <c r="I62" s="87" t="s">
        <v>235</v>
      </c>
      <c r="J62" s="88" t="s">
        <v>248</v>
      </c>
      <c r="K62" s="89">
        <v>93.1</v>
      </c>
      <c r="L62" s="89">
        <v>103.4</v>
      </c>
      <c r="M62" s="89">
        <v>113.9</v>
      </c>
    </row>
    <row r="63" spans="1:13" x14ac:dyDescent="0.2">
      <c r="A63" s="45">
        <v>52</v>
      </c>
      <c r="B63" s="15" t="s">
        <v>89</v>
      </c>
      <c r="C63" s="15" t="s">
        <v>139</v>
      </c>
      <c r="D63" s="15" t="s">
        <v>99</v>
      </c>
      <c r="E63" s="15" t="s">
        <v>250</v>
      </c>
      <c r="F63" s="15" t="s">
        <v>95</v>
      </c>
      <c r="G63" s="15" t="s">
        <v>92</v>
      </c>
      <c r="H63" s="15" t="s">
        <v>94</v>
      </c>
      <c r="I63" s="15" t="s">
        <v>235</v>
      </c>
      <c r="J63" s="42" t="s">
        <v>145</v>
      </c>
      <c r="K63" s="22">
        <f t="shared" ref="K63:M64" si="12">K64</f>
        <v>8448.5999999999985</v>
      </c>
      <c r="L63" s="22">
        <f t="shared" si="12"/>
        <v>6400.0999999999995</v>
      </c>
      <c r="M63" s="22">
        <f t="shared" si="12"/>
        <v>6400.0999999999995</v>
      </c>
    </row>
    <row r="64" spans="1:13" x14ac:dyDescent="0.2">
      <c r="A64" s="45">
        <v>53</v>
      </c>
      <c r="B64" s="16" t="s">
        <v>89</v>
      </c>
      <c r="C64" s="16" t="s">
        <v>139</v>
      </c>
      <c r="D64" s="16" t="s">
        <v>99</v>
      </c>
      <c r="E64" s="16" t="s">
        <v>18</v>
      </c>
      <c r="F64" s="16" t="s">
        <v>146</v>
      </c>
      <c r="G64" s="16" t="s">
        <v>92</v>
      </c>
      <c r="H64" s="16" t="s">
        <v>94</v>
      </c>
      <c r="I64" s="16" t="s">
        <v>235</v>
      </c>
      <c r="J64" s="39" t="s">
        <v>147</v>
      </c>
      <c r="K64" s="26">
        <f t="shared" si="12"/>
        <v>8448.5999999999985</v>
      </c>
      <c r="L64" s="26">
        <f t="shared" si="12"/>
        <v>6400.0999999999995</v>
      </c>
      <c r="M64" s="26">
        <f t="shared" si="12"/>
        <v>6400.0999999999995</v>
      </c>
    </row>
    <row r="65" spans="1:13" ht="25.5" x14ac:dyDescent="0.2">
      <c r="A65" s="45">
        <v>54</v>
      </c>
      <c r="B65" s="16" t="s">
        <v>89</v>
      </c>
      <c r="C65" s="16" t="s">
        <v>139</v>
      </c>
      <c r="D65" s="16" t="s">
        <v>99</v>
      </c>
      <c r="E65" s="16" t="s">
        <v>18</v>
      </c>
      <c r="F65" s="16" t="s">
        <v>146</v>
      </c>
      <c r="G65" s="16" t="s">
        <v>93</v>
      </c>
      <c r="H65" s="16" t="s">
        <v>94</v>
      </c>
      <c r="I65" s="16" t="s">
        <v>235</v>
      </c>
      <c r="J65" s="39" t="s">
        <v>19</v>
      </c>
      <c r="K65" s="26">
        <f>K67+K66+K68+K69+K70+K72+K73+K71</f>
        <v>8448.5999999999985</v>
      </c>
      <c r="L65" s="26">
        <f t="shared" ref="L65:M65" si="13">L66+L68+L69+L70+L72+L73+L71</f>
        <v>6400.0999999999995</v>
      </c>
      <c r="M65" s="26">
        <f t="shared" si="13"/>
        <v>6400.0999999999995</v>
      </c>
    </row>
    <row r="66" spans="1:13" ht="51" hidden="1" x14ac:dyDescent="0.2">
      <c r="A66" s="45">
        <v>55</v>
      </c>
      <c r="B66" s="87" t="s">
        <v>89</v>
      </c>
      <c r="C66" s="87" t="s">
        <v>139</v>
      </c>
      <c r="D66" s="87" t="s">
        <v>99</v>
      </c>
      <c r="E66" s="87" t="s">
        <v>18</v>
      </c>
      <c r="F66" s="87" t="s">
        <v>146</v>
      </c>
      <c r="G66" s="87" t="s">
        <v>93</v>
      </c>
      <c r="H66" s="87" t="s">
        <v>299</v>
      </c>
      <c r="I66" s="87" t="s">
        <v>235</v>
      </c>
      <c r="J66" s="88" t="s">
        <v>300</v>
      </c>
      <c r="K66" s="89"/>
      <c r="L66" s="89"/>
      <c r="M66" s="89"/>
    </row>
    <row r="67" spans="1:13" ht="51" x14ac:dyDescent="0.2">
      <c r="A67" s="45"/>
      <c r="B67" s="87" t="s">
        <v>89</v>
      </c>
      <c r="C67" s="87" t="s">
        <v>139</v>
      </c>
      <c r="D67" s="87" t="s">
        <v>99</v>
      </c>
      <c r="E67" s="87" t="s">
        <v>18</v>
      </c>
      <c r="F67" s="87" t="s">
        <v>146</v>
      </c>
      <c r="G67" s="87" t="s">
        <v>93</v>
      </c>
      <c r="H67" s="87" t="s">
        <v>299</v>
      </c>
      <c r="I67" s="87" t="s">
        <v>235</v>
      </c>
      <c r="J67" s="88" t="s">
        <v>300</v>
      </c>
      <c r="K67" s="89">
        <v>744.9</v>
      </c>
      <c r="L67" s="89"/>
      <c r="M67" s="89"/>
    </row>
    <row r="68" spans="1:13" ht="39" customHeight="1" x14ac:dyDescent="0.2">
      <c r="A68" s="129">
        <v>56</v>
      </c>
      <c r="B68" s="87" t="s">
        <v>89</v>
      </c>
      <c r="C68" s="87" t="s">
        <v>139</v>
      </c>
      <c r="D68" s="87" t="s">
        <v>99</v>
      </c>
      <c r="E68" s="87" t="s">
        <v>18</v>
      </c>
      <c r="F68" s="87" t="s">
        <v>146</v>
      </c>
      <c r="G68" s="87" t="s">
        <v>93</v>
      </c>
      <c r="H68" s="87" t="s">
        <v>199</v>
      </c>
      <c r="I68" s="87" t="s">
        <v>235</v>
      </c>
      <c r="J68" s="88" t="s">
        <v>301</v>
      </c>
      <c r="K68" s="89">
        <v>55.3</v>
      </c>
      <c r="L68" s="89">
        <v>36.9</v>
      </c>
      <c r="M68" s="89">
        <v>36.9</v>
      </c>
    </row>
    <row r="69" spans="1:13" ht="38.25" x14ac:dyDescent="0.2">
      <c r="A69" s="129">
        <v>57</v>
      </c>
      <c r="B69" s="87" t="s">
        <v>89</v>
      </c>
      <c r="C69" s="87" t="s">
        <v>139</v>
      </c>
      <c r="D69" s="87" t="s">
        <v>99</v>
      </c>
      <c r="E69" s="87" t="s">
        <v>18</v>
      </c>
      <c r="F69" s="87" t="s">
        <v>146</v>
      </c>
      <c r="G69" s="87" t="s">
        <v>93</v>
      </c>
      <c r="H69" s="87" t="s">
        <v>195</v>
      </c>
      <c r="I69" s="87" t="s">
        <v>235</v>
      </c>
      <c r="J69" s="88" t="s">
        <v>302</v>
      </c>
      <c r="K69" s="89">
        <v>9.5</v>
      </c>
      <c r="L69" s="89"/>
      <c r="M69" s="89"/>
    </row>
    <row r="70" spans="1:13" ht="38.25" x14ac:dyDescent="0.2">
      <c r="A70" s="45">
        <v>58</v>
      </c>
      <c r="B70" s="87" t="s">
        <v>89</v>
      </c>
      <c r="C70" s="87" t="s">
        <v>139</v>
      </c>
      <c r="D70" s="87" t="s">
        <v>99</v>
      </c>
      <c r="E70" s="87" t="s">
        <v>18</v>
      </c>
      <c r="F70" s="87" t="s">
        <v>146</v>
      </c>
      <c r="G70" s="87" t="s">
        <v>93</v>
      </c>
      <c r="H70" s="87" t="s">
        <v>303</v>
      </c>
      <c r="I70" s="87" t="s">
        <v>235</v>
      </c>
      <c r="J70" s="88" t="s">
        <v>304</v>
      </c>
      <c r="K70" s="89">
        <v>442</v>
      </c>
      <c r="L70" s="89"/>
      <c r="M70" s="89"/>
    </row>
    <row r="71" spans="1:13" ht="38.25" x14ac:dyDescent="0.2">
      <c r="A71" s="45">
        <v>59</v>
      </c>
      <c r="B71" s="87" t="s">
        <v>89</v>
      </c>
      <c r="C71" s="87" t="s">
        <v>139</v>
      </c>
      <c r="D71" s="87" t="s">
        <v>99</v>
      </c>
      <c r="E71" s="87" t="s">
        <v>18</v>
      </c>
      <c r="F71" s="87" t="s">
        <v>146</v>
      </c>
      <c r="G71" s="87" t="s">
        <v>93</v>
      </c>
      <c r="H71" s="87" t="s">
        <v>305</v>
      </c>
      <c r="I71" s="87" t="s">
        <v>235</v>
      </c>
      <c r="J71" s="88" t="s">
        <v>306</v>
      </c>
      <c r="K71" s="89">
        <v>4.8</v>
      </c>
      <c r="L71" s="89"/>
      <c r="M71" s="89"/>
    </row>
    <row r="72" spans="1:13" ht="25.5" x14ac:dyDescent="0.2">
      <c r="A72" s="129">
        <v>60</v>
      </c>
      <c r="B72" s="87" t="s">
        <v>89</v>
      </c>
      <c r="C72" s="87" t="s">
        <v>139</v>
      </c>
      <c r="D72" s="87" t="s">
        <v>99</v>
      </c>
      <c r="E72" s="87" t="s">
        <v>18</v>
      </c>
      <c r="F72" s="87" t="s">
        <v>146</v>
      </c>
      <c r="G72" s="87" t="s">
        <v>93</v>
      </c>
      <c r="H72" s="87" t="s">
        <v>201</v>
      </c>
      <c r="I72" s="87" t="s">
        <v>235</v>
      </c>
      <c r="J72" s="88" t="s">
        <v>238</v>
      </c>
      <c r="K72" s="89">
        <v>6938.6</v>
      </c>
      <c r="L72" s="89">
        <v>6109.7</v>
      </c>
      <c r="M72" s="89">
        <v>6109.7</v>
      </c>
    </row>
    <row r="73" spans="1:13" ht="39" customHeight="1" x14ac:dyDescent="0.2">
      <c r="A73" s="129">
        <v>61</v>
      </c>
      <c r="B73" s="87" t="s">
        <v>89</v>
      </c>
      <c r="C73" s="87" t="s">
        <v>139</v>
      </c>
      <c r="D73" s="87" t="s">
        <v>99</v>
      </c>
      <c r="E73" s="87" t="s">
        <v>18</v>
      </c>
      <c r="F73" s="87" t="s">
        <v>146</v>
      </c>
      <c r="G73" s="87" t="s">
        <v>93</v>
      </c>
      <c r="H73" s="87" t="s">
        <v>284</v>
      </c>
      <c r="I73" s="87" t="s">
        <v>235</v>
      </c>
      <c r="J73" s="88" t="s">
        <v>285</v>
      </c>
      <c r="K73" s="89">
        <v>253.5</v>
      </c>
      <c r="L73" s="89">
        <v>253.5</v>
      </c>
      <c r="M73" s="89">
        <v>253.5</v>
      </c>
    </row>
    <row r="74" spans="1:13" x14ac:dyDescent="0.2">
      <c r="A74" s="45">
        <v>62</v>
      </c>
      <c r="B74" s="16" t="s">
        <v>89</v>
      </c>
      <c r="C74" s="16" t="s">
        <v>139</v>
      </c>
      <c r="D74" s="16" t="s">
        <v>148</v>
      </c>
      <c r="E74" s="16" t="s">
        <v>92</v>
      </c>
      <c r="F74" s="16" t="s">
        <v>95</v>
      </c>
      <c r="G74" s="16" t="s">
        <v>92</v>
      </c>
      <c r="H74" s="16" t="s">
        <v>94</v>
      </c>
      <c r="I74" s="16" t="s">
        <v>95</v>
      </c>
      <c r="J74" s="39" t="s">
        <v>149</v>
      </c>
      <c r="K74" s="26">
        <f>K76</f>
        <v>0</v>
      </c>
      <c r="L74" s="26">
        <f>L76</f>
        <v>1335.8</v>
      </c>
      <c r="M74" s="26">
        <f>M76</f>
        <v>1618.3</v>
      </c>
    </row>
    <row r="75" spans="1:13" x14ac:dyDescent="0.2">
      <c r="A75" s="45">
        <v>63</v>
      </c>
      <c r="B75" s="16" t="s">
        <v>89</v>
      </c>
      <c r="C75" s="16" t="s">
        <v>139</v>
      </c>
      <c r="D75" s="16" t="s">
        <v>148</v>
      </c>
      <c r="E75" s="16" t="s">
        <v>91</v>
      </c>
      <c r="F75" s="16" t="s">
        <v>95</v>
      </c>
      <c r="G75" s="16" t="s">
        <v>93</v>
      </c>
      <c r="H75" s="16" t="s">
        <v>94</v>
      </c>
      <c r="I75" s="16" t="s">
        <v>235</v>
      </c>
      <c r="J75" s="39" t="s">
        <v>113</v>
      </c>
      <c r="K75" s="26">
        <f>K76</f>
        <v>0</v>
      </c>
      <c r="L75" s="26">
        <f>L76</f>
        <v>1335.8</v>
      </c>
      <c r="M75" s="26">
        <f>M76</f>
        <v>1618.3</v>
      </c>
    </row>
    <row r="76" spans="1:13" x14ac:dyDescent="0.2">
      <c r="A76" s="45">
        <v>64</v>
      </c>
      <c r="B76" s="16" t="s">
        <v>89</v>
      </c>
      <c r="C76" s="16" t="s">
        <v>139</v>
      </c>
      <c r="D76" s="16" t="s">
        <v>148</v>
      </c>
      <c r="E76" s="16" t="s">
        <v>91</v>
      </c>
      <c r="F76" s="16" t="s">
        <v>126</v>
      </c>
      <c r="G76" s="16" t="s">
        <v>93</v>
      </c>
      <c r="H76" s="16" t="s">
        <v>94</v>
      </c>
      <c r="I76" s="16" t="s">
        <v>235</v>
      </c>
      <c r="J76" s="39" t="s">
        <v>113</v>
      </c>
      <c r="K76" s="26">
        <v>0</v>
      </c>
      <c r="L76" s="26">
        <v>1335.8</v>
      </c>
      <c r="M76" s="26">
        <v>1618.3</v>
      </c>
    </row>
    <row r="77" spans="1:13" x14ac:dyDescent="0.2">
      <c r="A77" s="45"/>
      <c r="B77" s="16"/>
      <c r="C77" s="16"/>
      <c r="D77" s="16"/>
      <c r="E77" s="16"/>
      <c r="F77" s="16"/>
      <c r="G77" s="16"/>
      <c r="H77" s="16"/>
      <c r="I77" s="16"/>
      <c r="J77" s="42" t="s">
        <v>84</v>
      </c>
      <c r="K77" s="22">
        <f>K12+K37</f>
        <v>11987.799999999997</v>
      </c>
      <c r="L77" s="22">
        <f t="shared" ref="L77:M77" si="14">L12+L37</f>
        <v>10871.599999999999</v>
      </c>
      <c r="M77" s="22">
        <f t="shared" si="14"/>
        <v>11166.3</v>
      </c>
    </row>
    <row r="78" spans="1:13" x14ac:dyDescent="0.2">
      <c r="L78" s="28"/>
      <c r="M78" s="28"/>
    </row>
    <row r="79" spans="1:13" x14ac:dyDescent="0.2">
      <c r="L79" s="28"/>
      <c r="M79" s="28"/>
    </row>
    <row r="80" spans="1:13" x14ac:dyDescent="0.2">
      <c r="L80" s="28"/>
      <c r="M80" s="28"/>
    </row>
  </sheetData>
  <mergeCells count="9">
    <mergeCell ref="A3:M3"/>
    <mergeCell ref="A2:M2"/>
    <mergeCell ref="A5:M5"/>
    <mergeCell ref="A9:A10"/>
    <mergeCell ref="B9:I9"/>
    <mergeCell ref="J9:J10"/>
    <mergeCell ref="K9:M9"/>
    <mergeCell ref="A6:M6"/>
    <mergeCell ref="L8:M8"/>
  </mergeCells>
  <phoneticPr fontId="8" type="noConversion"/>
  <pageMargins left="0.78740157480314965" right="0.19685039370078741" top="0.39370078740157483" bottom="0.39370078740157483" header="0.51181102362204722" footer="0.51181102362204722"/>
  <pageSetup paperSize="9" scale="65" orientation="portrait" r:id="rId1"/>
  <headerFooter alignWithMargins="0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F36"/>
  <sheetViews>
    <sheetView topLeftCell="A10" workbookViewId="0">
      <selection activeCell="A2" sqref="A2:F2"/>
    </sheetView>
  </sheetViews>
  <sheetFormatPr defaultRowHeight="12.75" x14ac:dyDescent="0.2"/>
  <cols>
    <col min="1" max="1" width="3.7109375" style="69" customWidth="1"/>
    <col min="2" max="2" width="42.42578125" style="3" customWidth="1"/>
    <col min="3" max="3" width="9.85546875" style="3" customWidth="1"/>
    <col min="4" max="4" width="10.7109375" style="77" customWidth="1"/>
    <col min="5" max="6" width="10.7109375" style="3" hidden="1" customWidth="1"/>
    <col min="7" max="16384" width="9.140625" style="3"/>
  </cols>
  <sheetData>
    <row r="2" spans="1:6" ht="48.75" customHeight="1" x14ac:dyDescent="0.2">
      <c r="A2" s="154" t="s">
        <v>357</v>
      </c>
      <c r="B2" s="154"/>
      <c r="C2" s="154"/>
      <c r="D2" s="154"/>
      <c r="E2" s="154"/>
      <c r="F2" s="154"/>
    </row>
    <row r="3" spans="1:6" ht="36" customHeight="1" x14ac:dyDescent="0.2">
      <c r="A3" s="138" t="s">
        <v>345</v>
      </c>
      <c r="B3" s="138"/>
      <c r="C3" s="138"/>
      <c r="D3" s="138"/>
      <c r="E3" s="138"/>
      <c r="F3" s="138"/>
    </row>
    <row r="4" spans="1:6" ht="45" customHeight="1" x14ac:dyDescent="0.2">
      <c r="A4" s="139" t="s">
        <v>312</v>
      </c>
      <c r="B4" s="139"/>
      <c r="C4" s="139"/>
      <c r="D4" s="139"/>
      <c r="E4" s="139"/>
      <c r="F4" s="139"/>
    </row>
    <row r="5" spans="1:6" ht="12" customHeight="1" x14ac:dyDescent="0.2">
      <c r="B5" s="12"/>
      <c r="C5" s="64"/>
      <c r="D5" s="70"/>
      <c r="E5" s="153" t="s">
        <v>280</v>
      </c>
      <c r="F5" s="153"/>
    </row>
    <row r="6" spans="1:6" ht="42" customHeight="1" x14ac:dyDescent="0.2">
      <c r="A6" s="71" t="s">
        <v>111</v>
      </c>
      <c r="B6" s="63" t="s">
        <v>114</v>
      </c>
      <c r="C6" s="63" t="s">
        <v>56</v>
      </c>
      <c r="D6" s="86" t="s">
        <v>313</v>
      </c>
      <c r="E6" s="86" t="s">
        <v>282</v>
      </c>
      <c r="F6" s="86" t="s">
        <v>314</v>
      </c>
    </row>
    <row r="7" spans="1:6" x14ac:dyDescent="0.2">
      <c r="A7" s="72"/>
      <c r="B7" s="73">
        <v>1</v>
      </c>
      <c r="C7" s="74" t="s">
        <v>139</v>
      </c>
      <c r="D7" s="73">
        <v>3</v>
      </c>
      <c r="E7" s="73">
        <v>4</v>
      </c>
      <c r="F7" s="73">
        <v>5</v>
      </c>
    </row>
    <row r="8" spans="1:6" s="75" customFormat="1" ht="15" customHeight="1" x14ac:dyDescent="0.2">
      <c r="A8" s="73">
        <v>1</v>
      </c>
      <c r="B8" s="23" t="s">
        <v>158</v>
      </c>
      <c r="C8" s="32" t="s">
        <v>41</v>
      </c>
      <c r="D8" s="33">
        <f>D9+D10+D11+D12</f>
        <v>5044.2999999999993</v>
      </c>
      <c r="E8" s="33">
        <f t="shared" ref="E8:F8" si="0">E9+E10+E11+E12</f>
        <v>4494.5</v>
      </c>
      <c r="F8" s="33">
        <f t="shared" si="0"/>
        <v>4494.5</v>
      </c>
    </row>
    <row r="9" spans="1:6" ht="39" customHeight="1" x14ac:dyDescent="0.2">
      <c r="A9" s="73">
        <v>2</v>
      </c>
      <c r="B9" s="61" t="s">
        <v>159</v>
      </c>
      <c r="C9" s="34" t="s">
        <v>42</v>
      </c>
      <c r="D9" s="2">
        <f>'пр 4 вед '!G10</f>
        <v>1161.5999999999999</v>
      </c>
      <c r="E9" s="2">
        <f>'пр 4 вед '!H10</f>
        <v>1085.3</v>
      </c>
      <c r="F9" s="2">
        <f>'пр 4 вед '!I10</f>
        <v>1085.3</v>
      </c>
    </row>
    <row r="10" spans="1:6" ht="51" customHeight="1" x14ac:dyDescent="0.2">
      <c r="A10" s="73">
        <v>3</v>
      </c>
      <c r="B10" s="61" t="s">
        <v>340</v>
      </c>
      <c r="C10" s="34" t="s">
        <v>43</v>
      </c>
      <c r="D10" s="2">
        <f>'пр 4 вед '!G19</f>
        <v>3341.9999999999995</v>
      </c>
      <c r="E10" s="2">
        <f>'пр 4 вед '!H19</f>
        <v>3000.4</v>
      </c>
      <c r="F10" s="2">
        <f>'пр 4 вед '!I19</f>
        <v>3000.4</v>
      </c>
    </row>
    <row r="11" spans="1:6" ht="15" customHeight="1" x14ac:dyDescent="0.2">
      <c r="A11" s="73">
        <v>4</v>
      </c>
      <c r="B11" s="98" t="s">
        <v>138</v>
      </c>
      <c r="C11" s="34" t="s">
        <v>73</v>
      </c>
      <c r="D11" s="2">
        <f>'пр 4 вед '!G40</f>
        <v>1</v>
      </c>
      <c r="E11" s="2">
        <f>'пр 4 вед '!H40</f>
        <v>1</v>
      </c>
      <c r="F11" s="2">
        <f>'пр 4 вед '!I40</f>
        <v>1</v>
      </c>
    </row>
    <row r="12" spans="1:6" ht="12" customHeight="1" x14ac:dyDescent="0.2">
      <c r="A12" s="73">
        <v>5</v>
      </c>
      <c r="B12" s="61" t="s">
        <v>160</v>
      </c>
      <c r="C12" s="34" t="s">
        <v>44</v>
      </c>
      <c r="D12" s="2">
        <f>'пр 4 вед '!G46</f>
        <v>539.70000000000005</v>
      </c>
      <c r="E12" s="2">
        <f>'пр 4 вед '!H46</f>
        <v>407.8</v>
      </c>
      <c r="F12" s="2">
        <f>'пр 4 вед '!I46</f>
        <v>407.8</v>
      </c>
    </row>
    <row r="13" spans="1:6" ht="15" customHeight="1" x14ac:dyDescent="0.2">
      <c r="A13" s="73">
        <v>6</v>
      </c>
      <c r="B13" s="23" t="s">
        <v>161</v>
      </c>
      <c r="C13" s="32" t="s">
        <v>45</v>
      </c>
      <c r="D13" s="33">
        <f>D14</f>
        <v>93.1</v>
      </c>
      <c r="E13" s="33">
        <f>E14</f>
        <v>103.4</v>
      </c>
      <c r="F13" s="33">
        <f>F14</f>
        <v>113.9</v>
      </c>
    </row>
    <row r="14" spans="1:6" ht="15" customHeight="1" x14ac:dyDescent="0.2">
      <c r="A14" s="73">
        <v>7</v>
      </c>
      <c r="B14" s="61" t="s">
        <v>162</v>
      </c>
      <c r="C14" s="34" t="s">
        <v>46</v>
      </c>
      <c r="D14" s="2">
        <f>'пр 4 вед '!G60</f>
        <v>93.1</v>
      </c>
      <c r="E14" s="2">
        <f>'пр 4 вед '!H60</f>
        <v>103.4</v>
      </c>
      <c r="F14" s="2">
        <f>'пр 4 вед '!I60</f>
        <v>113.9</v>
      </c>
    </row>
    <row r="15" spans="1:6" s="75" customFormat="1" ht="27" customHeight="1" x14ac:dyDescent="0.2">
      <c r="A15" s="73">
        <v>8</v>
      </c>
      <c r="B15" s="23" t="s">
        <v>163</v>
      </c>
      <c r="C15" s="32" t="s">
        <v>47</v>
      </c>
      <c r="D15" s="33">
        <f>D16+D17</f>
        <v>346.3</v>
      </c>
      <c r="E15" s="33">
        <f>E16+E17</f>
        <v>345.9</v>
      </c>
      <c r="F15" s="33">
        <f>F16+F17</f>
        <v>345.9</v>
      </c>
    </row>
    <row r="16" spans="1:6" ht="54" customHeight="1" x14ac:dyDescent="0.2">
      <c r="A16" s="73">
        <v>9</v>
      </c>
      <c r="B16" s="61" t="s">
        <v>272</v>
      </c>
      <c r="C16" s="34" t="s">
        <v>2</v>
      </c>
      <c r="D16" s="2">
        <f>'пр 4 вед '!G69</f>
        <v>345.3</v>
      </c>
      <c r="E16" s="2">
        <f>'пр 4 вед '!H69</f>
        <v>344.9</v>
      </c>
      <c r="F16" s="2">
        <f>'пр 4 вед '!I69</f>
        <v>344.9</v>
      </c>
    </row>
    <row r="17" spans="1:6" ht="39" customHeight="1" x14ac:dyDescent="0.2">
      <c r="A17" s="73">
        <v>10</v>
      </c>
      <c r="B17" s="61" t="s">
        <v>164</v>
      </c>
      <c r="C17" s="34" t="s">
        <v>48</v>
      </c>
      <c r="D17" s="2">
        <f>'пр 4 вед '!G83</f>
        <v>1</v>
      </c>
      <c r="E17" s="2">
        <f>'пр 4 вед '!H83</f>
        <v>1</v>
      </c>
      <c r="F17" s="2">
        <f>'пр 4 вед '!I83</f>
        <v>1</v>
      </c>
    </row>
    <row r="18" spans="1:6" ht="12" customHeight="1" x14ac:dyDescent="0.2">
      <c r="A18" s="73">
        <v>11</v>
      </c>
      <c r="B18" s="23" t="s">
        <v>20</v>
      </c>
      <c r="C18" s="32" t="s">
        <v>49</v>
      </c>
      <c r="D18" s="33">
        <f>D19</f>
        <v>539.29999999999995</v>
      </c>
      <c r="E18" s="33">
        <f t="shared" ref="E18:F18" si="1">E19</f>
        <v>415</v>
      </c>
      <c r="F18" s="33">
        <f t="shared" si="1"/>
        <v>416.7</v>
      </c>
    </row>
    <row r="19" spans="1:6" ht="12" customHeight="1" x14ac:dyDescent="0.2">
      <c r="A19" s="73">
        <v>12</v>
      </c>
      <c r="B19" s="61" t="s">
        <v>30</v>
      </c>
      <c r="C19" s="34" t="s">
        <v>50</v>
      </c>
      <c r="D19" s="2">
        <f>'пр 4 вед '!G90</f>
        <v>539.29999999999995</v>
      </c>
      <c r="E19" s="2">
        <f>'пр 4 вед '!H90</f>
        <v>415</v>
      </c>
      <c r="F19" s="2">
        <f>'пр 4 вед '!I90</f>
        <v>416.7</v>
      </c>
    </row>
    <row r="20" spans="1:6" ht="15" customHeight="1" x14ac:dyDescent="0.2">
      <c r="A20" s="73">
        <v>13</v>
      </c>
      <c r="B20" s="23" t="s">
        <v>21</v>
      </c>
      <c r="C20" s="32" t="s">
        <v>51</v>
      </c>
      <c r="D20" s="33">
        <f>D21+D22</f>
        <v>2075.3000000000002</v>
      </c>
      <c r="E20" s="33">
        <f>E21+E22</f>
        <v>1354.6</v>
      </c>
      <c r="F20" s="33">
        <f>F21+F22</f>
        <v>1354.6</v>
      </c>
    </row>
    <row r="21" spans="1:6" ht="15" customHeight="1" x14ac:dyDescent="0.2">
      <c r="A21" s="73">
        <v>14</v>
      </c>
      <c r="B21" s="61" t="s">
        <v>22</v>
      </c>
      <c r="C21" s="34" t="s">
        <v>52</v>
      </c>
      <c r="D21" s="2">
        <f>'пр 4 вед '!G101</f>
        <v>854.6</v>
      </c>
      <c r="E21" s="2">
        <f>'пр 4 вед '!H101</f>
        <v>405.9</v>
      </c>
      <c r="F21" s="2">
        <f>'пр 4 вед '!I101</f>
        <v>405.9</v>
      </c>
    </row>
    <row r="22" spans="1:6" ht="24" customHeight="1" x14ac:dyDescent="0.2">
      <c r="A22" s="73">
        <v>15</v>
      </c>
      <c r="B22" s="61" t="s">
        <v>23</v>
      </c>
      <c r="C22" s="34" t="s">
        <v>53</v>
      </c>
      <c r="D22" s="2">
        <f>'пр 4 вед '!G124</f>
        <v>1220.7</v>
      </c>
      <c r="E22" s="2">
        <f>'пр 4 вед '!H124</f>
        <v>948.7</v>
      </c>
      <c r="F22" s="2">
        <f>'пр 4 вед '!I124</f>
        <v>948.7</v>
      </c>
    </row>
    <row r="23" spans="1:6" ht="13.5" customHeight="1" x14ac:dyDescent="0.2">
      <c r="A23" s="73">
        <v>16</v>
      </c>
      <c r="B23" s="23" t="s">
        <v>341</v>
      </c>
      <c r="C23" s="32" t="s">
        <v>54</v>
      </c>
      <c r="D23" s="33">
        <f>D24</f>
        <v>4072.4</v>
      </c>
      <c r="E23" s="33">
        <f>E24</f>
        <v>3890</v>
      </c>
      <c r="F23" s="33">
        <f>F24</f>
        <v>3890</v>
      </c>
    </row>
    <row r="24" spans="1:6" ht="15" customHeight="1" x14ac:dyDescent="0.2">
      <c r="A24" s="73">
        <v>17</v>
      </c>
      <c r="B24" s="61" t="s">
        <v>24</v>
      </c>
      <c r="C24" s="34" t="s">
        <v>55</v>
      </c>
      <c r="D24" s="2">
        <f>'пр 4 вед '!G141</f>
        <v>4072.4</v>
      </c>
      <c r="E24" s="2">
        <f>'пр 4 вед '!H141</f>
        <v>3890</v>
      </c>
      <c r="F24" s="2">
        <f>'пр 4 вед '!I141</f>
        <v>3890</v>
      </c>
    </row>
    <row r="25" spans="1:6" ht="15" customHeight="1" x14ac:dyDescent="0.2">
      <c r="A25" s="73">
        <v>18</v>
      </c>
      <c r="B25" s="23" t="s">
        <v>327</v>
      </c>
      <c r="C25" s="32" t="s">
        <v>328</v>
      </c>
      <c r="D25" s="33">
        <f>D26</f>
        <v>9.5</v>
      </c>
      <c r="E25" s="33">
        <f t="shared" ref="E25:F25" si="2">E26</f>
        <v>0</v>
      </c>
      <c r="F25" s="33">
        <f t="shared" si="2"/>
        <v>0</v>
      </c>
    </row>
    <row r="26" spans="1:6" ht="15" customHeight="1" x14ac:dyDescent="0.2">
      <c r="A26" s="73">
        <v>19</v>
      </c>
      <c r="B26" s="61" t="s">
        <v>329</v>
      </c>
      <c r="C26" s="50" t="s">
        <v>330</v>
      </c>
      <c r="D26" s="2">
        <f>'пр 4 вед '!G151</f>
        <v>9.5</v>
      </c>
      <c r="E26" s="2"/>
      <c r="F26" s="2"/>
    </row>
    <row r="27" spans="1:6" ht="15" customHeight="1" x14ac:dyDescent="0.2">
      <c r="A27" s="73">
        <v>20</v>
      </c>
      <c r="B27" s="23" t="s">
        <v>25</v>
      </c>
      <c r="C27" s="32"/>
      <c r="D27" s="33">
        <f>'пр 4 вед '!G156</f>
        <v>0</v>
      </c>
      <c r="E27" s="33">
        <f>'пр 4 вед '!H156</f>
        <v>268.2</v>
      </c>
      <c r="F27" s="33">
        <f>'пр 4 вед '!I156</f>
        <v>550.70000000000005</v>
      </c>
    </row>
    <row r="28" spans="1:6" x14ac:dyDescent="0.2">
      <c r="A28" s="73"/>
      <c r="B28" s="76" t="s">
        <v>26</v>
      </c>
      <c r="C28" s="32"/>
      <c r="D28" s="33">
        <f>D8+D13+D15+D18+D20+D23+D25</f>
        <v>12180.2</v>
      </c>
      <c r="E28" s="33">
        <f t="shared" ref="E28:F28" si="3">E8+E13+E15+E18+E20+E23+E25</f>
        <v>10603.4</v>
      </c>
      <c r="F28" s="33">
        <f t="shared" si="3"/>
        <v>10615.599999999999</v>
      </c>
    </row>
    <row r="30" spans="1:6" x14ac:dyDescent="0.2">
      <c r="E30" s="38"/>
      <c r="F30" s="38"/>
    </row>
    <row r="31" spans="1:6" hidden="1" x14ac:dyDescent="0.2">
      <c r="E31" s="38"/>
      <c r="F31" s="38"/>
    </row>
    <row r="32" spans="1:6" hidden="1" x14ac:dyDescent="0.2">
      <c r="B32" s="3" t="s">
        <v>236</v>
      </c>
      <c r="E32" s="38"/>
      <c r="F32" s="38"/>
    </row>
    <row r="33" spans="2:6" hidden="1" x14ac:dyDescent="0.2">
      <c r="B33" s="3" t="s">
        <v>86</v>
      </c>
    </row>
    <row r="34" spans="2:6" hidden="1" x14ac:dyDescent="0.2"/>
    <row r="35" spans="2:6" hidden="1" x14ac:dyDescent="0.2">
      <c r="D35" s="77" t="s">
        <v>271</v>
      </c>
      <c r="E35" s="3">
        <v>363.3</v>
      </c>
      <c r="F35" s="3">
        <v>315.39999999999998</v>
      </c>
    </row>
    <row r="36" spans="2:6" hidden="1" x14ac:dyDescent="0.2">
      <c r="E36" s="38">
        <f>(7369.2-363.3)/97.5*2.5</f>
        <v>179.63846153846151</v>
      </c>
      <c r="F36" s="38">
        <f>(7324.8-315.4)/95*5</f>
        <v>368.91578947368424</v>
      </c>
    </row>
  </sheetData>
  <mergeCells count="4">
    <mergeCell ref="E5:F5"/>
    <mergeCell ref="A4:F4"/>
    <mergeCell ref="A3:F3"/>
    <mergeCell ref="A2:F2"/>
  </mergeCells>
  <phoneticPr fontId="8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J160"/>
  <sheetViews>
    <sheetView zoomScale="75" zoomScaleNormal="75" workbookViewId="0">
      <pane ySplit="7" topLeftCell="A154" activePane="bottomLeft" state="frozen"/>
      <selection pane="bottomLeft" activeCell="G159" sqref="G159:G160"/>
    </sheetView>
  </sheetViews>
  <sheetFormatPr defaultRowHeight="15" x14ac:dyDescent="0.2"/>
  <cols>
    <col min="1" max="1" width="5.140625" style="51" customWidth="1"/>
    <col min="2" max="2" width="75.85546875" style="52" customWidth="1"/>
    <col min="3" max="3" width="6.140625" style="52" customWidth="1"/>
    <col min="4" max="4" width="10.140625" style="52" customWidth="1"/>
    <col min="5" max="5" width="16.85546875" style="52" customWidth="1"/>
    <col min="6" max="6" width="7.85546875" style="52" customWidth="1"/>
    <col min="7" max="9" width="15.5703125" style="52" customWidth="1"/>
    <col min="10" max="10" width="9.140625" style="52" hidden="1" customWidth="1"/>
    <col min="11" max="16384" width="9.140625" style="52"/>
  </cols>
  <sheetData>
    <row r="2" spans="1:10" ht="36" customHeight="1" x14ac:dyDescent="0.2">
      <c r="A2" s="155" t="s">
        <v>358</v>
      </c>
      <c r="B2" s="155"/>
      <c r="C2" s="155"/>
      <c r="D2" s="155"/>
      <c r="E2" s="155"/>
      <c r="F2" s="155"/>
      <c r="G2" s="155"/>
      <c r="H2" s="155"/>
      <c r="I2" s="155"/>
    </row>
    <row r="3" spans="1:10" ht="30" customHeight="1" x14ac:dyDescent="0.2">
      <c r="A3" s="155" t="s">
        <v>353</v>
      </c>
      <c r="B3" s="155"/>
      <c r="C3" s="155"/>
      <c r="D3" s="155"/>
      <c r="E3" s="155"/>
      <c r="F3" s="155"/>
      <c r="G3" s="155"/>
      <c r="H3" s="155"/>
      <c r="I3" s="155"/>
    </row>
    <row r="4" spans="1:10" ht="20.25" customHeight="1" x14ac:dyDescent="0.25">
      <c r="A4" s="156" t="s">
        <v>308</v>
      </c>
      <c r="B4" s="156"/>
      <c r="C4" s="156"/>
      <c r="D4" s="156"/>
      <c r="E4" s="156"/>
      <c r="F4" s="156"/>
      <c r="G4" s="156"/>
      <c r="H4" s="156"/>
      <c r="I4" s="156"/>
    </row>
    <row r="5" spans="1:10" x14ac:dyDescent="0.2">
      <c r="B5" s="53"/>
      <c r="C5" s="53"/>
      <c r="D5" s="53"/>
      <c r="E5" s="53"/>
      <c r="F5" s="53"/>
      <c r="G5" s="53"/>
      <c r="H5" s="157" t="s">
        <v>280</v>
      </c>
      <c r="I5" s="157"/>
    </row>
    <row r="6" spans="1:10" s="51" customFormat="1" ht="60" x14ac:dyDescent="0.2">
      <c r="A6" s="54" t="s">
        <v>111</v>
      </c>
      <c r="B6" s="54" t="s">
        <v>257</v>
      </c>
      <c r="C6" s="54" t="s">
        <v>27</v>
      </c>
      <c r="D6" s="54" t="s">
        <v>56</v>
      </c>
      <c r="E6" s="54" t="s">
        <v>28</v>
      </c>
      <c r="F6" s="54" t="s">
        <v>29</v>
      </c>
      <c r="G6" s="55" t="s">
        <v>313</v>
      </c>
      <c r="H6" s="55" t="s">
        <v>282</v>
      </c>
      <c r="I6" s="55" t="s">
        <v>314</v>
      </c>
    </row>
    <row r="7" spans="1:10" s="51" customFormat="1" x14ac:dyDescent="0.2">
      <c r="A7" s="56"/>
      <c r="B7" s="54">
        <v>1</v>
      </c>
      <c r="C7" s="57" t="s">
        <v>139</v>
      </c>
      <c r="D7" s="57" t="s">
        <v>67</v>
      </c>
      <c r="E7" s="57" t="s">
        <v>77</v>
      </c>
      <c r="F7" s="57" t="s">
        <v>69</v>
      </c>
      <c r="G7" s="54">
        <v>6</v>
      </c>
      <c r="H7" s="54">
        <v>7</v>
      </c>
      <c r="I7" s="54">
        <v>8</v>
      </c>
    </row>
    <row r="8" spans="1:10" ht="21" customHeight="1" x14ac:dyDescent="0.25">
      <c r="A8" s="56"/>
      <c r="B8" s="112" t="s">
        <v>187</v>
      </c>
      <c r="C8" s="113" t="s">
        <v>89</v>
      </c>
      <c r="D8" s="114"/>
      <c r="E8" s="114"/>
      <c r="F8" s="114"/>
      <c r="G8" s="103">
        <f>G157</f>
        <v>12180.2</v>
      </c>
      <c r="H8" s="103">
        <f>H157</f>
        <v>10871.6</v>
      </c>
      <c r="I8" s="103">
        <f>I157</f>
        <v>11166.3</v>
      </c>
      <c r="J8" s="58">
        <f t="shared" ref="J8:J43" si="0">SUM(G8:I8)</f>
        <v>34218.100000000006</v>
      </c>
    </row>
    <row r="9" spans="1:10" ht="18" customHeight="1" x14ac:dyDescent="0.25">
      <c r="A9" s="56">
        <v>1</v>
      </c>
      <c r="B9" s="115" t="s">
        <v>158</v>
      </c>
      <c r="C9" s="113" t="s">
        <v>89</v>
      </c>
      <c r="D9" s="113" t="s">
        <v>41</v>
      </c>
      <c r="E9" s="113"/>
      <c r="F9" s="113"/>
      <c r="G9" s="103">
        <f>G10+G19+G40+G46</f>
        <v>5044.2999999999993</v>
      </c>
      <c r="H9" s="103">
        <f>H10+H19+H40+H46</f>
        <v>4494.5</v>
      </c>
      <c r="I9" s="103">
        <f>I10+I19+I40+I46</f>
        <v>4494.5</v>
      </c>
      <c r="J9" s="58">
        <f t="shared" si="0"/>
        <v>14033.3</v>
      </c>
    </row>
    <row r="10" spans="1:10" ht="33" x14ac:dyDescent="0.25">
      <c r="A10" s="56">
        <v>2</v>
      </c>
      <c r="B10" s="115" t="s">
        <v>159</v>
      </c>
      <c r="C10" s="113" t="s">
        <v>89</v>
      </c>
      <c r="D10" s="113" t="s">
        <v>42</v>
      </c>
      <c r="E10" s="113"/>
      <c r="F10" s="113"/>
      <c r="G10" s="103">
        <f t="shared" ref="G10:I12" si="1">G11</f>
        <v>1161.5999999999999</v>
      </c>
      <c r="H10" s="103">
        <f>H11</f>
        <v>1085.3</v>
      </c>
      <c r="I10" s="103">
        <f t="shared" si="1"/>
        <v>1085.3</v>
      </c>
      <c r="J10" s="58">
        <f t="shared" si="0"/>
        <v>3332.2</v>
      </c>
    </row>
    <row r="11" spans="1:10" ht="36" customHeight="1" x14ac:dyDescent="0.25">
      <c r="A11" s="56">
        <v>3</v>
      </c>
      <c r="B11" s="116" t="s">
        <v>72</v>
      </c>
      <c r="C11" s="117" t="s">
        <v>89</v>
      </c>
      <c r="D11" s="117" t="s">
        <v>42</v>
      </c>
      <c r="E11" s="117" t="s">
        <v>166</v>
      </c>
      <c r="F11" s="117"/>
      <c r="G11" s="104">
        <f t="shared" si="1"/>
        <v>1161.5999999999999</v>
      </c>
      <c r="H11" s="104">
        <f>H12</f>
        <v>1085.3</v>
      </c>
      <c r="I11" s="104">
        <f t="shared" si="1"/>
        <v>1085.3</v>
      </c>
      <c r="J11" s="58">
        <f t="shared" si="0"/>
        <v>3332.2</v>
      </c>
    </row>
    <row r="12" spans="1:10" ht="18" x14ac:dyDescent="0.25">
      <c r="A12" s="56">
        <v>4</v>
      </c>
      <c r="B12" s="116" t="s">
        <v>129</v>
      </c>
      <c r="C12" s="117" t="s">
        <v>89</v>
      </c>
      <c r="D12" s="117" t="s">
        <v>42</v>
      </c>
      <c r="E12" s="117" t="s">
        <v>167</v>
      </c>
      <c r="F12" s="117"/>
      <c r="G12" s="104">
        <f>G13+G14</f>
        <v>1161.5999999999999</v>
      </c>
      <c r="H12" s="104">
        <f t="shared" si="1"/>
        <v>1085.3</v>
      </c>
      <c r="I12" s="104">
        <f t="shared" si="1"/>
        <v>1085.3</v>
      </c>
      <c r="J12" s="58">
        <f t="shared" si="0"/>
        <v>3332.2</v>
      </c>
    </row>
    <row r="13" spans="1:10" ht="18" x14ac:dyDescent="0.25">
      <c r="A13" s="56">
        <v>5</v>
      </c>
      <c r="B13" s="116" t="s">
        <v>31</v>
      </c>
      <c r="C13" s="117" t="s">
        <v>89</v>
      </c>
      <c r="D13" s="117" t="s">
        <v>42</v>
      </c>
      <c r="E13" s="117" t="s">
        <v>165</v>
      </c>
      <c r="F13" s="117"/>
      <c r="G13" s="104">
        <f>G17</f>
        <v>1086.5999999999999</v>
      </c>
      <c r="H13" s="104">
        <f>H17</f>
        <v>1085.3</v>
      </c>
      <c r="I13" s="104">
        <f>I17</f>
        <v>1085.3</v>
      </c>
      <c r="J13" s="58">
        <f t="shared" si="0"/>
        <v>3257.2</v>
      </c>
    </row>
    <row r="14" spans="1:10" ht="66" x14ac:dyDescent="0.25">
      <c r="A14" s="56">
        <v>6</v>
      </c>
      <c r="B14" s="116" t="s">
        <v>300</v>
      </c>
      <c r="C14" s="117" t="s">
        <v>89</v>
      </c>
      <c r="D14" s="117" t="s">
        <v>42</v>
      </c>
      <c r="E14" s="117" t="s">
        <v>317</v>
      </c>
      <c r="F14" s="117"/>
      <c r="G14" s="105">
        <f>G15</f>
        <v>75</v>
      </c>
      <c r="H14" s="105">
        <f t="shared" ref="G14:I15" si="2">H15</f>
        <v>0</v>
      </c>
      <c r="I14" s="105">
        <f t="shared" si="2"/>
        <v>0</v>
      </c>
      <c r="J14" s="58">
        <f t="shared" si="0"/>
        <v>75</v>
      </c>
    </row>
    <row r="15" spans="1:10" ht="66" x14ac:dyDescent="0.25">
      <c r="A15" s="56">
        <v>7</v>
      </c>
      <c r="B15" s="116" t="s">
        <v>32</v>
      </c>
      <c r="C15" s="117" t="s">
        <v>89</v>
      </c>
      <c r="D15" s="117" t="s">
        <v>42</v>
      </c>
      <c r="E15" s="117" t="s">
        <v>317</v>
      </c>
      <c r="F15" s="117" t="s">
        <v>153</v>
      </c>
      <c r="G15" s="105">
        <f t="shared" si="2"/>
        <v>75</v>
      </c>
      <c r="H15" s="105">
        <f t="shared" si="2"/>
        <v>0</v>
      </c>
      <c r="I15" s="105">
        <f t="shared" si="2"/>
        <v>0</v>
      </c>
      <c r="J15" s="58">
        <f t="shared" si="0"/>
        <v>75</v>
      </c>
    </row>
    <row r="16" spans="1:10" ht="33" x14ac:dyDescent="0.25">
      <c r="A16" s="56">
        <v>8</v>
      </c>
      <c r="B16" s="118" t="s">
        <v>57</v>
      </c>
      <c r="C16" s="119" t="s">
        <v>89</v>
      </c>
      <c r="D16" s="119" t="s">
        <v>42</v>
      </c>
      <c r="E16" s="119" t="s">
        <v>317</v>
      </c>
      <c r="F16" s="119" t="s">
        <v>128</v>
      </c>
      <c r="G16" s="106">
        <v>75</v>
      </c>
      <c r="H16" s="106"/>
      <c r="I16" s="106"/>
      <c r="J16" s="58">
        <f t="shared" si="0"/>
        <v>75</v>
      </c>
    </row>
    <row r="17" spans="1:10" ht="66" x14ac:dyDescent="0.25">
      <c r="A17" s="56">
        <v>9</v>
      </c>
      <c r="B17" s="116" t="s">
        <v>32</v>
      </c>
      <c r="C17" s="117" t="s">
        <v>89</v>
      </c>
      <c r="D17" s="117" t="s">
        <v>42</v>
      </c>
      <c r="E17" s="117" t="s">
        <v>165</v>
      </c>
      <c r="F17" s="117">
        <v>100</v>
      </c>
      <c r="G17" s="104">
        <f>G18</f>
        <v>1086.5999999999999</v>
      </c>
      <c r="H17" s="104">
        <f t="shared" ref="H17:I17" si="3">H18</f>
        <v>1085.3</v>
      </c>
      <c r="I17" s="104">
        <f t="shared" si="3"/>
        <v>1085.3</v>
      </c>
      <c r="J17" s="58">
        <f t="shared" si="0"/>
        <v>3257.2</v>
      </c>
    </row>
    <row r="18" spans="1:10" ht="33" x14ac:dyDescent="0.25">
      <c r="A18" s="56">
        <v>10</v>
      </c>
      <c r="B18" s="120" t="s">
        <v>57</v>
      </c>
      <c r="C18" s="121" t="s">
        <v>89</v>
      </c>
      <c r="D18" s="121" t="s">
        <v>42</v>
      </c>
      <c r="E18" s="121" t="s">
        <v>165</v>
      </c>
      <c r="F18" s="121" t="s">
        <v>128</v>
      </c>
      <c r="G18" s="107">
        <v>1086.5999999999999</v>
      </c>
      <c r="H18" s="107">
        <v>1085.3</v>
      </c>
      <c r="I18" s="107">
        <v>1085.3</v>
      </c>
      <c r="J18" s="58">
        <f t="shared" si="0"/>
        <v>3257.2</v>
      </c>
    </row>
    <row r="19" spans="1:10" ht="48.75" customHeight="1" x14ac:dyDescent="0.25">
      <c r="A19" s="56">
        <v>11</v>
      </c>
      <c r="B19" s="115" t="s">
        <v>340</v>
      </c>
      <c r="C19" s="113" t="s">
        <v>89</v>
      </c>
      <c r="D19" s="113" t="s">
        <v>43</v>
      </c>
      <c r="E19" s="113"/>
      <c r="F19" s="113"/>
      <c r="G19" s="103">
        <f t="shared" ref="G19:I20" si="4">G20</f>
        <v>3341.9999999999995</v>
      </c>
      <c r="H19" s="103">
        <f t="shared" si="4"/>
        <v>3000.4</v>
      </c>
      <c r="I19" s="103">
        <f t="shared" si="4"/>
        <v>3000.4</v>
      </c>
      <c r="J19" s="58">
        <f t="shared" si="0"/>
        <v>9342.7999999999993</v>
      </c>
    </row>
    <row r="20" spans="1:10" ht="33" x14ac:dyDescent="0.25">
      <c r="A20" s="56">
        <v>12</v>
      </c>
      <c r="B20" s="116" t="s">
        <v>72</v>
      </c>
      <c r="C20" s="117" t="s">
        <v>89</v>
      </c>
      <c r="D20" s="117" t="s">
        <v>43</v>
      </c>
      <c r="E20" s="117" t="s">
        <v>166</v>
      </c>
      <c r="F20" s="117"/>
      <c r="G20" s="104">
        <f t="shared" si="4"/>
        <v>3341.9999999999995</v>
      </c>
      <c r="H20" s="104">
        <f t="shared" si="4"/>
        <v>3000.4</v>
      </c>
      <c r="I20" s="104">
        <f t="shared" si="4"/>
        <v>3000.4</v>
      </c>
      <c r="J20" s="58">
        <f t="shared" si="0"/>
        <v>9342.7999999999993</v>
      </c>
    </row>
    <row r="21" spans="1:10" ht="18" x14ac:dyDescent="0.25">
      <c r="A21" s="56">
        <v>13</v>
      </c>
      <c r="B21" s="116" t="s">
        <v>130</v>
      </c>
      <c r="C21" s="117" t="s">
        <v>89</v>
      </c>
      <c r="D21" s="117" t="s">
        <v>43</v>
      </c>
      <c r="E21" s="117" t="s">
        <v>168</v>
      </c>
      <c r="F21" s="117"/>
      <c r="G21" s="104">
        <f>G22+G27+G34+G37</f>
        <v>3341.9999999999995</v>
      </c>
      <c r="H21" s="104">
        <f t="shared" ref="H21:I21" si="5">H27+H34+H37</f>
        <v>3000.4</v>
      </c>
      <c r="I21" s="104">
        <f t="shared" si="5"/>
        <v>3000.4</v>
      </c>
      <c r="J21" s="58">
        <f t="shared" si="0"/>
        <v>9342.7999999999993</v>
      </c>
    </row>
    <row r="22" spans="1:10" ht="66" x14ac:dyDescent="0.25">
      <c r="A22" s="56">
        <v>14</v>
      </c>
      <c r="B22" s="116" t="s">
        <v>300</v>
      </c>
      <c r="C22" s="117" t="s">
        <v>89</v>
      </c>
      <c r="D22" s="117" t="s">
        <v>43</v>
      </c>
      <c r="E22" s="117" t="s">
        <v>318</v>
      </c>
      <c r="F22" s="117"/>
      <c r="G22" s="104">
        <f>G23+G25</f>
        <v>262.5</v>
      </c>
      <c r="H22" s="104">
        <f t="shared" ref="H22:I22" si="6">H23</f>
        <v>0</v>
      </c>
      <c r="I22" s="104">
        <f t="shared" si="6"/>
        <v>0</v>
      </c>
      <c r="J22" s="58">
        <f t="shared" si="0"/>
        <v>262.5</v>
      </c>
    </row>
    <row r="23" spans="1:10" ht="66" x14ac:dyDescent="0.25">
      <c r="A23" s="56">
        <v>15</v>
      </c>
      <c r="B23" s="116" t="s">
        <v>32</v>
      </c>
      <c r="C23" s="117" t="s">
        <v>89</v>
      </c>
      <c r="D23" s="117" t="s">
        <v>43</v>
      </c>
      <c r="E23" s="117" t="s">
        <v>318</v>
      </c>
      <c r="F23" s="117" t="s">
        <v>153</v>
      </c>
      <c r="G23" s="104">
        <f t="shared" ref="G23:I23" si="7">G24</f>
        <v>262.5</v>
      </c>
      <c r="H23" s="104">
        <f t="shared" si="7"/>
        <v>0</v>
      </c>
      <c r="I23" s="104">
        <f t="shared" si="7"/>
        <v>0</v>
      </c>
      <c r="J23" s="58">
        <f t="shared" si="0"/>
        <v>262.5</v>
      </c>
    </row>
    <row r="24" spans="1:10" ht="33" x14ac:dyDescent="0.25">
      <c r="A24" s="56">
        <v>16</v>
      </c>
      <c r="B24" s="118" t="s">
        <v>57</v>
      </c>
      <c r="C24" s="119" t="s">
        <v>89</v>
      </c>
      <c r="D24" s="119" t="s">
        <v>43</v>
      </c>
      <c r="E24" s="119" t="s">
        <v>318</v>
      </c>
      <c r="F24" s="119" t="s">
        <v>128</v>
      </c>
      <c r="G24" s="108">
        <v>262.5</v>
      </c>
      <c r="H24" s="108"/>
      <c r="I24" s="108"/>
      <c r="J24" s="58">
        <f t="shared" si="0"/>
        <v>262.5</v>
      </c>
    </row>
    <row r="25" spans="1:10" ht="18" hidden="1" x14ac:dyDescent="0.25">
      <c r="A25" s="56">
        <v>17</v>
      </c>
      <c r="B25" s="122" t="s">
        <v>38</v>
      </c>
      <c r="C25" s="117" t="s">
        <v>89</v>
      </c>
      <c r="D25" s="117" t="s">
        <v>43</v>
      </c>
      <c r="E25" s="117" t="s">
        <v>318</v>
      </c>
      <c r="F25" s="117" t="s">
        <v>97</v>
      </c>
      <c r="G25" s="105">
        <f>G26</f>
        <v>0</v>
      </c>
      <c r="H25" s="105">
        <f>H26</f>
        <v>0</v>
      </c>
      <c r="I25" s="105">
        <f>I26</f>
        <v>0</v>
      </c>
      <c r="J25" s="58">
        <f t="shared" si="0"/>
        <v>0</v>
      </c>
    </row>
    <row r="26" spans="1:10" ht="18" hidden="1" x14ac:dyDescent="0.25">
      <c r="A26" s="56">
        <v>18</v>
      </c>
      <c r="B26" s="118" t="s">
        <v>39</v>
      </c>
      <c r="C26" s="119" t="s">
        <v>89</v>
      </c>
      <c r="D26" s="119" t="s">
        <v>43</v>
      </c>
      <c r="E26" s="119" t="s">
        <v>318</v>
      </c>
      <c r="F26" s="119" t="s">
        <v>71</v>
      </c>
      <c r="G26" s="106"/>
      <c r="H26" s="106"/>
      <c r="I26" s="106"/>
      <c r="J26" s="58">
        <f t="shared" si="0"/>
        <v>0</v>
      </c>
    </row>
    <row r="27" spans="1:10" ht="49.5" x14ac:dyDescent="0.25">
      <c r="A27" s="56">
        <v>19</v>
      </c>
      <c r="B27" s="116" t="s">
        <v>34</v>
      </c>
      <c r="C27" s="117" t="s">
        <v>89</v>
      </c>
      <c r="D27" s="117" t="s">
        <v>43</v>
      </c>
      <c r="E27" s="117" t="s">
        <v>169</v>
      </c>
      <c r="F27" s="117"/>
      <c r="G27" s="104">
        <f>G28+G30+G32</f>
        <v>2821.7999999999997</v>
      </c>
      <c r="H27" s="104">
        <f t="shared" ref="H27:I27" si="8">H28+H30+H32</f>
        <v>2742.7000000000003</v>
      </c>
      <c r="I27" s="104">
        <f t="shared" si="8"/>
        <v>2742.7000000000003</v>
      </c>
      <c r="J27" s="58">
        <f t="shared" si="0"/>
        <v>8307.2000000000007</v>
      </c>
    </row>
    <row r="28" spans="1:10" ht="66" x14ac:dyDescent="0.25">
      <c r="A28" s="56">
        <v>20</v>
      </c>
      <c r="B28" s="116" t="s">
        <v>32</v>
      </c>
      <c r="C28" s="117" t="s">
        <v>89</v>
      </c>
      <c r="D28" s="117" t="s">
        <v>43</v>
      </c>
      <c r="E28" s="117" t="s">
        <v>169</v>
      </c>
      <c r="F28" s="117">
        <v>100</v>
      </c>
      <c r="G28" s="104">
        <f>G29</f>
        <v>1923.7</v>
      </c>
      <c r="H28" s="104">
        <f>H29</f>
        <v>1922.4</v>
      </c>
      <c r="I28" s="104">
        <f>I29</f>
        <v>1922.4</v>
      </c>
      <c r="J28" s="58">
        <f t="shared" si="0"/>
        <v>5768.5</v>
      </c>
    </row>
    <row r="29" spans="1:10" ht="33" x14ac:dyDescent="0.25">
      <c r="A29" s="56">
        <v>21</v>
      </c>
      <c r="B29" s="120" t="s">
        <v>57</v>
      </c>
      <c r="C29" s="121" t="s">
        <v>89</v>
      </c>
      <c r="D29" s="121" t="s">
        <v>43</v>
      </c>
      <c r="E29" s="121" t="s">
        <v>169</v>
      </c>
      <c r="F29" s="121" t="s">
        <v>128</v>
      </c>
      <c r="G29" s="107">
        <v>1923.7</v>
      </c>
      <c r="H29" s="107">
        <v>1922.4</v>
      </c>
      <c r="I29" s="107">
        <v>1922.4</v>
      </c>
      <c r="J29" s="58">
        <f t="shared" si="0"/>
        <v>5768.5</v>
      </c>
    </row>
    <row r="30" spans="1:10" ht="33" x14ac:dyDescent="0.25">
      <c r="A30" s="56">
        <v>22</v>
      </c>
      <c r="B30" s="116" t="s">
        <v>35</v>
      </c>
      <c r="C30" s="117" t="s">
        <v>89</v>
      </c>
      <c r="D30" s="117" t="s">
        <v>43</v>
      </c>
      <c r="E30" s="117" t="s">
        <v>169</v>
      </c>
      <c r="F30" s="117">
        <v>200</v>
      </c>
      <c r="G30" s="104">
        <f>G31</f>
        <v>897.4</v>
      </c>
      <c r="H30" s="104">
        <f>H31</f>
        <v>819.9</v>
      </c>
      <c r="I30" s="104">
        <f>I31</f>
        <v>819.9</v>
      </c>
      <c r="J30" s="58">
        <f t="shared" si="0"/>
        <v>2537.1999999999998</v>
      </c>
    </row>
    <row r="31" spans="1:10" ht="33" x14ac:dyDescent="0.25">
      <c r="A31" s="56">
        <v>23</v>
      </c>
      <c r="B31" s="120" t="s">
        <v>36</v>
      </c>
      <c r="C31" s="121" t="s">
        <v>89</v>
      </c>
      <c r="D31" s="121" t="s">
        <v>43</v>
      </c>
      <c r="E31" s="121" t="s">
        <v>169</v>
      </c>
      <c r="F31" s="121" t="s">
        <v>154</v>
      </c>
      <c r="G31" s="107">
        <v>897.4</v>
      </c>
      <c r="H31" s="107">
        <v>819.9</v>
      </c>
      <c r="I31" s="107">
        <v>819.9</v>
      </c>
      <c r="J31" s="58">
        <f t="shared" si="0"/>
        <v>2537.1999999999998</v>
      </c>
    </row>
    <row r="32" spans="1:10" ht="18" x14ac:dyDescent="0.25">
      <c r="A32" s="56">
        <v>24</v>
      </c>
      <c r="B32" s="116" t="s">
        <v>79</v>
      </c>
      <c r="C32" s="117" t="s">
        <v>89</v>
      </c>
      <c r="D32" s="117" t="s">
        <v>43</v>
      </c>
      <c r="E32" s="117" t="s">
        <v>169</v>
      </c>
      <c r="F32" s="117" t="s">
        <v>132</v>
      </c>
      <c r="G32" s="104">
        <f>G33</f>
        <v>0.7</v>
      </c>
      <c r="H32" s="104">
        <f>H33</f>
        <v>0.4</v>
      </c>
      <c r="I32" s="104">
        <f>I33</f>
        <v>0.4</v>
      </c>
      <c r="J32" s="58">
        <f t="shared" si="0"/>
        <v>1.5</v>
      </c>
    </row>
    <row r="33" spans="1:10" ht="18" x14ac:dyDescent="0.25">
      <c r="A33" s="56">
        <v>25</v>
      </c>
      <c r="B33" s="116" t="s">
        <v>7</v>
      </c>
      <c r="C33" s="121" t="s">
        <v>89</v>
      </c>
      <c r="D33" s="121" t="s">
        <v>43</v>
      </c>
      <c r="E33" s="121" t="s">
        <v>169</v>
      </c>
      <c r="F33" s="121" t="s">
        <v>8</v>
      </c>
      <c r="G33" s="107">
        <v>0.7</v>
      </c>
      <c r="H33" s="107">
        <v>0.4</v>
      </c>
      <c r="I33" s="107">
        <v>0.4</v>
      </c>
      <c r="J33" s="58">
        <f t="shared" si="0"/>
        <v>1.5</v>
      </c>
    </row>
    <row r="34" spans="1:10" ht="49.5" x14ac:dyDescent="0.25">
      <c r="A34" s="56">
        <v>26</v>
      </c>
      <c r="B34" s="116" t="s">
        <v>37</v>
      </c>
      <c r="C34" s="117" t="s">
        <v>89</v>
      </c>
      <c r="D34" s="117" t="s">
        <v>43</v>
      </c>
      <c r="E34" s="117" t="s">
        <v>170</v>
      </c>
      <c r="F34" s="117"/>
      <c r="G34" s="104">
        <f t="shared" ref="G34:I35" si="9">G35</f>
        <v>174</v>
      </c>
      <c r="H34" s="104">
        <f t="shared" si="9"/>
        <v>174</v>
      </c>
      <c r="I34" s="104">
        <f t="shared" si="9"/>
        <v>174</v>
      </c>
      <c r="J34" s="58">
        <f t="shared" si="0"/>
        <v>522</v>
      </c>
    </row>
    <row r="35" spans="1:10" ht="18" x14ac:dyDescent="0.25">
      <c r="A35" s="56">
        <v>27</v>
      </c>
      <c r="B35" s="116" t="s">
        <v>38</v>
      </c>
      <c r="C35" s="117" t="s">
        <v>89</v>
      </c>
      <c r="D35" s="117" t="s">
        <v>43</v>
      </c>
      <c r="E35" s="117" t="s">
        <v>170</v>
      </c>
      <c r="F35" s="117">
        <v>500</v>
      </c>
      <c r="G35" s="104">
        <f t="shared" si="9"/>
        <v>174</v>
      </c>
      <c r="H35" s="104">
        <f t="shared" si="9"/>
        <v>174</v>
      </c>
      <c r="I35" s="104">
        <f t="shared" si="9"/>
        <v>174</v>
      </c>
      <c r="J35" s="58">
        <f t="shared" si="0"/>
        <v>522</v>
      </c>
    </row>
    <row r="36" spans="1:10" ht="18" x14ac:dyDescent="0.25">
      <c r="A36" s="56">
        <v>28</v>
      </c>
      <c r="B36" s="120" t="s">
        <v>39</v>
      </c>
      <c r="C36" s="121" t="s">
        <v>89</v>
      </c>
      <c r="D36" s="121" t="s">
        <v>43</v>
      </c>
      <c r="E36" s="121" t="s">
        <v>170</v>
      </c>
      <c r="F36" s="121" t="s">
        <v>71</v>
      </c>
      <c r="G36" s="107">
        <v>174</v>
      </c>
      <c r="H36" s="107">
        <v>174</v>
      </c>
      <c r="I36" s="107">
        <v>174</v>
      </c>
      <c r="J36" s="58">
        <f t="shared" si="0"/>
        <v>522</v>
      </c>
    </row>
    <row r="37" spans="1:10" ht="33" x14ac:dyDescent="0.25">
      <c r="A37" s="56">
        <v>29</v>
      </c>
      <c r="B37" s="116" t="s">
        <v>205</v>
      </c>
      <c r="C37" s="117" t="s">
        <v>89</v>
      </c>
      <c r="D37" s="117" t="s">
        <v>43</v>
      </c>
      <c r="E37" s="117" t="s">
        <v>206</v>
      </c>
      <c r="F37" s="117"/>
      <c r="G37" s="104">
        <f t="shared" ref="G37:I38" si="10">G38</f>
        <v>83.7</v>
      </c>
      <c r="H37" s="104">
        <f t="shared" si="10"/>
        <v>83.7</v>
      </c>
      <c r="I37" s="104">
        <f t="shared" si="10"/>
        <v>83.7</v>
      </c>
      <c r="J37" s="58">
        <f t="shared" si="0"/>
        <v>251.10000000000002</v>
      </c>
    </row>
    <row r="38" spans="1:10" ht="18" x14ac:dyDescent="0.25">
      <c r="A38" s="56">
        <v>30</v>
      </c>
      <c r="B38" s="116" t="s">
        <v>38</v>
      </c>
      <c r="C38" s="117" t="s">
        <v>89</v>
      </c>
      <c r="D38" s="117" t="s">
        <v>43</v>
      </c>
      <c r="E38" s="117" t="s">
        <v>206</v>
      </c>
      <c r="F38" s="117" t="s">
        <v>97</v>
      </c>
      <c r="G38" s="104">
        <f t="shared" si="10"/>
        <v>83.7</v>
      </c>
      <c r="H38" s="104">
        <f t="shared" si="10"/>
        <v>83.7</v>
      </c>
      <c r="I38" s="104">
        <f t="shared" si="10"/>
        <v>83.7</v>
      </c>
      <c r="J38" s="58">
        <f t="shared" si="0"/>
        <v>251.10000000000002</v>
      </c>
    </row>
    <row r="39" spans="1:10" ht="18" x14ac:dyDescent="0.25">
      <c r="A39" s="56">
        <v>31</v>
      </c>
      <c r="B39" s="120" t="s">
        <v>39</v>
      </c>
      <c r="C39" s="121" t="s">
        <v>89</v>
      </c>
      <c r="D39" s="121" t="s">
        <v>43</v>
      </c>
      <c r="E39" s="121" t="s">
        <v>206</v>
      </c>
      <c r="F39" s="121" t="s">
        <v>71</v>
      </c>
      <c r="G39" s="107">
        <v>83.7</v>
      </c>
      <c r="H39" s="107">
        <v>83.7</v>
      </c>
      <c r="I39" s="107">
        <v>83.7</v>
      </c>
      <c r="J39" s="58">
        <f t="shared" si="0"/>
        <v>251.10000000000002</v>
      </c>
    </row>
    <row r="40" spans="1:10" ht="18" x14ac:dyDescent="0.25">
      <c r="A40" s="56">
        <v>32</v>
      </c>
      <c r="B40" s="115" t="s">
        <v>138</v>
      </c>
      <c r="C40" s="113" t="s">
        <v>89</v>
      </c>
      <c r="D40" s="113" t="s">
        <v>73</v>
      </c>
      <c r="E40" s="113"/>
      <c r="F40" s="113"/>
      <c r="G40" s="103">
        <f>G41</f>
        <v>1</v>
      </c>
      <c r="H40" s="103">
        <f>H41</f>
        <v>1</v>
      </c>
      <c r="I40" s="103">
        <f>I41</f>
        <v>1</v>
      </c>
      <c r="J40" s="58">
        <f t="shared" si="0"/>
        <v>3</v>
      </c>
    </row>
    <row r="41" spans="1:10" ht="33" x14ac:dyDescent="0.25">
      <c r="A41" s="56">
        <v>33</v>
      </c>
      <c r="B41" s="116" t="s">
        <v>72</v>
      </c>
      <c r="C41" s="117" t="s">
        <v>89</v>
      </c>
      <c r="D41" s="117" t="s">
        <v>73</v>
      </c>
      <c r="E41" s="117" t="s">
        <v>166</v>
      </c>
      <c r="F41" s="117"/>
      <c r="G41" s="104">
        <f>G43</f>
        <v>1</v>
      </c>
      <c r="H41" s="104">
        <f>H43</f>
        <v>1</v>
      </c>
      <c r="I41" s="104">
        <f>I43</f>
        <v>1</v>
      </c>
      <c r="J41" s="58">
        <f t="shared" si="0"/>
        <v>3</v>
      </c>
    </row>
    <row r="42" spans="1:10" ht="18" x14ac:dyDescent="0.25">
      <c r="A42" s="56">
        <v>34</v>
      </c>
      <c r="B42" s="116" t="s">
        <v>130</v>
      </c>
      <c r="C42" s="117" t="s">
        <v>89</v>
      </c>
      <c r="D42" s="117" t="s">
        <v>73</v>
      </c>
      <c r="E42" s="117" t="s">
        <v>168</v>
      </c>
      <c r="F42" s="117"/>
      <c r="G42" s="104">
        <f t="shared" ref="G42:I44" si="11">G43</f>
        <v>1</v>
      </c>
      <c r="H42" s="104">
        <f t="shared" si="11"/>
        <v>1</v>
      </c>
      <c r="I42" s="104">
        <f t="shared" si="11"/>
        <v>1</v>
      </c>
      <c r="J42" s="58">
        <f t="shared" si="0"/>
        <v>3</v>
      </c>
    </row>
    <row r="43" spans="1:10" ht="49.5" x14ac:dyDescent="0.25">
      <c r="A43" s="56">
        <v>35</v>
      </c>
      <c r="B43" s="116" t="s">
        <v>63</v>
      </c>
      <c r="C43" s="117" t="s">
        <v>89</v>
      </c>
      <c r="D43" s="117" t="s">
        <v>73</v>
      </c>
      <c r="E43" s="117" t="s">
        <v>171</v>
      </c>
      <c r="F43" s="117"/>
      <c r="G43" s="104">
        <f t="shared" si="11"/>
        <v>1</v>
      </c>
      <c r="H43" s="104">
        <f t="shared" si="11"/>
        <v>1</v>
      </c>
      <c r="I43" s="104">
        <f t="shared" si="11"/>
        <v>1</v>
      </c>
      <c r="J43" s="58">
        <f t="shared" si="0"/>
        <v>3</v>
      </c>
    </row>
    <row r="44" spans="1:10" ht="18" x14ac:dyDescent="0.25">
      <c r="A44" s="56">
        <v>36</v>
      </c>
      <c r="B44" s="116" t="s">
        <v>64</v>
      </c>
      <c r="C44" s="117" t="s">
        <v>89</v>
      </c>
      <c r="D44" s="117" t="s">
        <v>73</v>
      </c>
      <c r="E44" s="117" t="s">
        <v>172</v>
      </c>
      <c r="F44" s="117" t="s">
        <v>132</v>
      </c>
      <c r="G44" s="104">
        <f t="shared" si="11"/>
        <v>1</v>
      </c>
      <c r="H44" s="104">
        <f t="shared" si="11"/>
        <v>1</v>
      </c>
      <c r="I44" s="104">
        <f t="shared" si="11"/>
        <v>1</v>
      </c>
      <c r="J44" s="58">
        <f t="shared" ref="J44:J95" si="12">SUM(G44:I44)</f>
        <v>3</v>
      </c>
    </row>
    <row r="45" spans="1:10" ht="18" x14ac:dyDescent="0.25">
      <c r="A45" s="56">
        <v>37</v>
      </c>
      <c r="B45" s="120" t="s">
        <v>65</v>
      </c>
      <c r="C45" s="121" t="s">
        <v>89</v>
      </c>
      <c r="D45" s="121" t="s">
        <v>73</v>
      </c>
      <c r="E45" s="121" t="s">
        <v>172</v>
      </c>
      <c r="F45" s="121" t="s">
        <v>133</v>
      </c>
      <c r="G45" s="107">
        <v>1</v>
      </c>
      <c r="H45" s="107">
        <v>1</v>
      </c>
      <c r="I45" s="107">
        <v>1</v>
      </c>
      <c r="J45" s="58">
        <f t="shared" si="12"/>
        <v>3</v>
      </c>
    </row>
    <row r="46" spans="1:10" ht="18" x14ac:dyDescent="0.25">
      <c r="A46" s="56">
        <v>38</v>
      </c>
      <c r="B46" s="115" t="s">
        <v>160</v>
      </c>
      <c r="C46" s="113" t="s">
        <v>89</v>
      </c>
      <c r="D46" s="113" t="s">
        <v>44</v>
      </c>
      <c r="E46" s="113"/>
      <c r="F46" s="113"/>
      <c r="G46" s="103">
        <f>G47</f>
        <v>539.70000000000005</v>
      </c>
      <c r="H46" s="103">
        <f t="shared" ref="H46:I46" si="13">H47</f>
        <v>407.8</v>
      </c>
      <c r="I46" s="103">
        <f t="shared" si="13"/>
        <v>407.8</v>
      </c>
      <c r="J46" s="58">
        <f t="shared" si="12"/>
        <v>1355.3</v>
      </c>
    </row>
    <row r="47" spans="1:10" ht="33" x14ac:dyDescent="0.25">
      <c r="A47" s="56">
        <v>39</v>
      </c>
      <c r="B47" s="116" t="s">
        <v>72</v>
      </c>
      <c r="C47" s="117" t="s">
        <v>89</v>
      </c>
      <c r="D47" s="117" t="s">
        <v>44</v>
      </c>
      <c r="E47" s="117" t="s">
        <v>166</v>
      </c>
      <c r="F47" s="117"/>
      <c r="G47" s="104">
        <f t="shared" ref="G47:I52" si="14">G48</f>
        <v>539.70000000000005</v>
      </c>
      <c r="H47" s="104">
        <f t="shared" si="14"/>
        <v>407.8</v>
      </c>
      <c r="I47" s="104">
        <f t="shared" si="14"/>
        <v>407.8</v>
      </c>
      <c r="J47" s="58">
        <f t="shared" si="12"/>
        <v>1355.3</v>
      </c>
    </row>
    <row r="48" spans="1:10" ht="18" x14ac:dyDescent="0.25">
      <c r="A48" s="56">
        <v>40</v>
      </c>
      <c r="B48" s="116" t="s">
        <v>130</v>
      </c>
      <c r="C48" s="117" t="s">
        <v>89</v>
      </c>
      <c r="D48" s="117" t="s">
        <v>44</v>
      </c>
      <c r="E48" s="117" t="s">
        <v>168</v>
      </c>
      <c r="F48" s="117"/>
      <c r="G48" s="104">
        <f>G49+G51+G54</f>
        <v>539.70000000000005</v>
      </c>
      <c r="H48" s="104">
        <f t="shared" ref="H48:J48" si="15">H49+H51+H54</f>
        <v>407.8</v>
      </c>
      <c r="I48" s="104">
        <f t="shared" si="15"/>
        <v>407.8</v>
      </c>
      <c r="J48" s="104">
        <f t="shared" si="15"/>
        <v>1280.3</v>
      </c>
    </row>
    <row r="49" spans="1:10" ht="66" x14ac:dyDescent="0.25">
      <c r="A49" s="56"/>
      <c r="B49" s="116" t="s">
        <v>32</v>
      </c>
      <c r="C49" s="117" t="s">
        <v>89</v>
      </c>
      <c r="D49" s="117" t="s">
        <v>44</v>
      </c>
      <c r="E49" s="117" t="s">
        <v>318</v>
      </c>
      <c r="F49" s="117" t="s">
        <v>153</v>
      </c>
      <c r="G49" s="104">
        <f t="shared" ref="G49:I49" si="16">G50</f>
        <v>75</v>
      </c>
      <c r="H49" s="104">
        <f t="shared" si="16"/>
        <v>0</v>
      </c>
      <c r="I49" s="104">
        <f t="shared" si="16"/>
        <v>0</v>
      </c>
      <c r="J49" s="58"/>
    </row>
    <row r="50" spans="1:10" ht="33" x14ac:dyDescent="0.25">
      <c r="A50" s="56"/>
      <c r="B50" s="118" t="s">
        <v>57</v>
      </c>
      <c r="C50" s="119" t="s">
        <v>89</v>
      </c>
      <c r="D50" s="119" t="s">
        <v>44</v>
      </c>
      <c r="E50" s="119" t="s">
        <v>318</v>
      </c>
      <c r="F50" s="119" t="s">
        <v>128</v>
      </c>
      <c r="G50" s="108">
        <v>75</v>
      </c>
      <c r="H50" s="108"/>
      <c r="I50" s="108"/>
      <c r="J50" s="58"/>
    </row>
    <row r="51" spans="1:10" ht="49.5" x14ac:dyDescent="0.25">
      <c r="A51" s="56">
        <v>41</v>
      </c>
      <c r="B51" s="116" t="s">
        <v>40</v>
      </c>
      <c r="C51" s="117" t="s">
        <v>89</v>
      </c>
      <c r="D51" s="117" t="s">
        <v>44</v>
      </c>
      <c r="E51" s="117" t="s">
        <v>173</v>
      </c>
      <c r="F51" s="117"/>
      <c r="G51" s="104">
        <f t="shared" si="14"/>
        <v>2</v>
      </c>
      <c r="H51" s="104">
        <f t="shared" si="14"/>
        <v>1.8</v>
      </c>
      <c r="I51" s="104">
        <f t="shared" si="14"/>
        <v>1.8</v>
      </c>
      <c r="J51" s="58">
        <f t="shared" si="12"/>
        <v>5.6</v>
      </c>
    </row>
    <row r="52" spans="1:10" ht="33" x14ac:dyDescent="0.25">
      <c r="A52" s="56">
        <v>42</v>
      </c>
      <c r="B52" s="116" t="s">
        <v>35</v>
      </c>
      <c r="C52" s="117" t="s">
        <v>89</v>
      </c>
      <c r="D52" s="117" t="s">
        <v>44</v>
      </c>
      <c r="E52" s="117" t="s">
        <v>173</v>
      </c>
      <c r="F52" s="117">
        <v>200</v>
      </c>
      <c r="G52" s="104">
        <f t="shared" si="14"/>
        <v>2</v>
      </c>
      <c r="H52" s="104">
        <f t="shared" si="14"/>
        <v>1.8</v>
      </c>
      <c r="I52" s="104">
        <f t="shared" si="14"/>
        <v>1.8</v>
      </c>
      <c r="J52" s="58">
        <f t="shared" si="12"/>
        <v>5.6</v>
      </c>
    </row>
    <row r="53" spans="1:10" ht="33" x14ac:dyDescent="0.25">
      <c r="A53" s="56">
        <v>43</v>
      </c>
      <c r="B53" s="120" t="s">
        <v>36</v>
      </c>
      <c r="C53" s="121" t="s">
        <v>89</v>
      </c>
      <c r="D53" s="121" t="s">
        <v>44</v>
      </c>
      <c r="E53" s="121" t="s">
        <v>173</v>
      </c>
      <c r="F53" s="121" t="s">
        <v>154</v>
      </c>
      <c r="G53" s="107">
        <v>2</v>
      </c>
      <c r="H53" s="107">
        <v>1.8</v>
      </c>
      <c r="I53" s="107">
        <v>1.8</v>
      </c>
      <c r="J53" s="58">
        <f t="shared" si="12"/>
        <v>5.6</v>
      </c>
    </row>
    <row r="54" spans="1:10" ht="49.5" x14ac:dyDescent="0.25">
      <c r="A54" s="56">
        <v>44</v>
      </c>
      <c r="B54" s="116" t="s">
        <v>319</v>
      </c>
      <c r="C54" s="117"/>
      <c r="D54" s="117"/>
      <c r="E54" s="117"/>
      <c r="F54" s="117"/>
      <c r="G54" s="104">
        <f>G55+G57</f>
        <v>462.7</v>
      </c>
      <c r="H54" s="104">
        <f t="shared" ref="H54:I55" si="17">H55</f>
        <v>406</v>
      </c>
      <c r="I54" s="104">
        <f t="shared" si="17"/>
        <v>406</v>
      </c>
      <c r="J54" s="58">
        <f t="shared" si="12"/>
        <v>1274.7</v>
      </c>
    </row>
    <row r="55" spans="1:10" ht="66" x14ac:dyDescent="0.25">
      <c r="A55" s="56">
        <v>45</v>
      </c>
      <c r="B55" s="116" t="s">
        <v>32</v>
      </c>
      <c r="C55" s="117" t="s">
        <v>89</v>
      </c>
      <c r="D55" s="117" t="s">
        <v>44</v>
      </c>
      <c r="E55" s="117" t="s">
        <v>320</v>
      </c>
      <c r="F55" s="117">
        <v>100</v>
      </c>
      <c r="G55" s="104">
        <f>G56</f>
        <v>409</v>
      </c>
      <c r="H55" s="104">
        <f t="shared" si="17"/>
        <v>406</v>
      </c>
      <c r="I55" s="104">
        <f t="shared" si="17"/>
        <v>406</v>
      </c>
      <c r="J55" s="58">
        <f t="shared" si="12"/>
        <v>1221</v>
      </c>
    </row>
    <row r="56" spans="1:10" ht="18" x14ac:dyDescent="0.25">
      <c r="A56" s="56">
        <v>46</v>
      </c>
      <c r="B56" s="120" t="s">
        <v>33</v>
      </c>
      <c r="C56" s="121" t="s">
        <v>89</v>
      </c>
      <c r="D56" s="121" t="s">
        <v>44</v>
      </c>
      <c r="E56" s="121" t="s">
        <v>320</v>
      </c>
      <c r="F56" s="121" t="s">
        <v>120</v>
      </c>
      <c r="G56" s="107">
        <v>409</v>
      </c>
      <c r="H56" s="107">
        <v>406</v>
      </c>
      <c r="I56" s="107">
        <v>406</v>
      </c>
      <c r="J56" s="59" t="e">
        <f>J59+#REF!+#REF!+J64</f>
        <v>#REF!</v>
      </c>
    </row>
    <row r="57" spans="1:10" ht="33" x14ac:dyDescent="0.25">
      <c r="A57" s="56">
        <v>47</v>
      </c>
      <c r="B57" s="116" t="s">
        <v>35</v>
      </c>
      <c r="C57" s="117" t="s">
        <v>89</v>
      </c>
      <c r="D57" s="117" t="s">
        <v>44</v>
      </c>
      <c r="E57" s="117" t="s">
        <v>320</v>
      </c>
      <c r="F57" s="117">
        <v>200</v>
      </c>
      <c r="G57" s="104">
        <f t="shared" ref="G57:I57" si="18">G58</f>
        <v>53.7</v>
      </c>
      <c r="H57" s="104">
        <f t="shared" si="18"/>
        <v>0</v>
      </c>
      <c r="I57" s="104">
        <f t="shared" si="18"/>
        <v>0</v>
      </c>
      <c r="J57" s="128"/>
    </row>
    <row r="58" spans="1:10" ht="33" x14ac:dyDescent="0.25">
      <c r="A58" s="56">
        <v>48</v>
      </c>
      <c r="B58" s="120" t="s">
        <v>36</v>
      </c>
      <c r="C58" s="121" t="s">
        <v>89</v>
      </c>
      <c r="D58" s="121" t="s">
        <v>44</v>
      </c>
      <c r="E58" s="121" t="s">
        <v>320</v>
      </c>
      <c r="F58" s="121" t="s">
        <v>154</v>
      </c>
      <c r="G58" s="107">
        <v>53.7</v>
      </c>
      <c r="H58" s="107"/>
      <c r="I58" s="107"/>
      <c r="J58" s="128"/>
    </row>
    <row r="59" spans="1:10" ht="18" x14ac:dyDescent="0.25">
      <c r="A59" s="56">
        <v>49</v>
      </c>
      <c r="B59" s="115" t="s">
        <v>161</v>
      </c>
      <c r="C59" s="113" t="s">
        <v>89</v>
      </c>
      <c r="D59" s="113" t="s">
        <v>45</v>
      </c>
      <c r="E59" s="113"/>
      <c r="F59" s="113"/>
      <c r="G59" s="103">
        <f t="shared" ref="G59:I60" si="19">G60</f>
        <v>93.1</v>
      </c>
      <c r="H59" s="103">
        <f t="shared" si="19"/>
        <v>103.4</v>
      </c>
      <c r="I59" s="103">
        <f t="shared" si="19"/>
        <v>113.9</v>
      </c>
      <c r="J59" s="58">
        <f t="shared" si="12"/>
        <v>310.39999999999998</v>
      </c>
    </row>
    <row r="60" spans="1:10" ht="18" x14ac:dyDescent="0.25">
      <c r="A60" s="56">
        <v>50</v>
      </c>
      <c r="B60" s="115" t="s">
        <v>162</v>
      </c>
      <c r="C60" s="113" t="s">
        <v>89</v>
      </c>
      <c r="D60" s="113" t="s">
        <v>46</v>
      </c>
      <c r="E60" s="113"/>
      <c r="F60" s="113"/>
      <c r="G60" s="103">
        <f t="shared" si="19"/>
        <v>93.1</v>
      </c>
      <c r="H60" s="103">
        <f t="shared" si="19"/>
        <v>103.4</v>
      </c>
      <c r="I60" s="103">
        <f t="shared" si="19"/>
        <v>113.9</v>
      </c>
      <c r="J60" s="58">
        <f t="shared" si="12"/>
        <v>310.39999999999998</v>
      </c>
    </row>
    <row r="61" spans="1:10" ht="24" customHeight="1" x14ac:dyDescent="0.25">
      <c r="A61" s="56">
        <v>51</v>
      </c>
      <c r="B61" s="116" t="s">
        <v>72</v>
      </c>
      <c r="C61" s="117" t="s">
        <v>89</v>
      </c>
      <c r="D61" s="113" t="s">
        <v>46</v>
      </c>
      <c r="E61" s="117" t="s">
        <v>166</v>
      </c>
      <c r="F61" s="117"/>
      <c r="G61" s="104">
        <f>G63</f>
        <v>93.1</v>
      </c>
      <c r="H61" s="104">
        <f t="shared" ref="H61:I61" si="20">H63</f>
        <v>103.4</v>
      </c>
      <c r="I61" s="104">
        <f t="shared" si="20"/>
        <v>113.9</v>
      </c>
      <c r="J61" s="58">
        <f t="shared" si="12"/>
        <v>310.39999999999998</v>
      </c>
    </row>
    <row r="62" spans="1:10" ht="18" x14ac:dyDescent="0.25">
      <c r="A62" s="56">
        <v>52</v>
      </c>
      <c r="B62" s="116" t="s">
        <v>130</v>
      </c>
      <c r="C62" s="117" t="s">
        <v>89</v>
      </c>
      <c r="D62" s="113" t="s">
        <v>46</v>
      </c>
      <c r="E62" s="117" t="s">
        <v>168</v>
      </c>
      <c r="F62" s="117"/>
      <c r="G62" s="104">
        <f>G63</f>
        <v>93.1</v>
      </c>
      <c r="H62" s="104">
        <f>H63</f>
        <v>103.4</v>
      </c>
      <c r="I62" s="104">
        <f>I63</f>
        <v>113.9</v>
      </c>
      <c r="J62" s="58">
        <f t="shared" si="12"/>
        <v>310.39999999999998</v>
      </c>
    </row>
    <row r="63" spans="1:10" ht="49.5" x14ac:dyDescent="0.25">
      <c r="A63" s="56">
        <v>53</v>
      </c>
      <c r="B63" s="116" t="s">
        <v>70</v>
      </c>
      <c r="C63" s="117" t="s">
        <v>89</v>
      </c>
      <c r="D63" s="117" t="s">
        <v>46</v>
      </c>
      <c r="E63" s="117" t="s">
        <v>174</v>
      </c>
      <c r="F63" s="117"/>
      <c r="G63" s="104">
        <f>G64+G66</f>
        <v>93.1</v>
      </c>
      <c r="H63" s="104">
        <f t="shared" ref="H63:I63" si="21">H64+H66</f>
        <v>103.4</v>
      </c>
      <c r="I63" s="104">
        <f t="shared" si="21"/>
        <v>113.9</v>
      </c>
      <c r="J63" s="58">
        <f t="shared" si="12"/>
        <v>310.39999999999998</v>
      </c>
    </row>
    <row r="64" spans="1:10" ht="66" x14ac:dyDescent="0.25">
      <c r="A64" s="56">
        <v>54</v>
      </c>
      <c r="B64" s="116" t="s">
        <v>32</v>
      </c>
      <c r="C64" s="117" t="s">
        <v>89</v>
      </c>
      <c r="D64" s="117" t="s">
        <v>46</v>
      </c>
      <c r="E64" s="117" t="s">
        <v>174</v>
      </c>
      <c r="F64" s="117">
        <v>100</v>
      </c>
      <c r="G64" s="104">
        <f>G65</f>
        <v>91</v>
      </c>
      <c r="H64" s="104">
        <f>H65</f>
        <v>101.4</v>
      </c>
      <c r="I64" s="104">
        <f>I65</f>
        <v>113.9</v>
      </c>
      <c r="J64" s="58">
        <f t="shared" si="12"/>
        <v>306.3</v>
      </c>
    </row>
    <row r="65" spans="1:10" ht="33" x14ac:dyDescent="0.25">
      <c r="A65" s="56">
        <v>55</v>
      </c>
      <c r="B65" s="120" t="s">
        <v>57</v>
      </c>
      <c r="C65" s="121" t="s">
        <v>89</v>
      </c>
      <c r="D65" s="121" t="s">
        <v>46</v>
      </c>
      <c r="E65" s="121" t="s">
        <v>174</v>
      </c>
      <c r="F65" s="121" t="s">
        <v>128</v>
      </c>
      <c r="G65" s="107">
        <v>91</v>
      </c>
      <c r="H65" s="107">
        <v>101.4</v>
      </c>
      <c r="I65" s="107">
        <v>113.9</v>
      </c>
      <c r="J65" s="58">
        <f t="shared" si="12"/>
        <v>306.3</v>
      </c>
    </row>
    <row r="66" spans="1:10" ht="33" x14ac:dyDescent="0.25">
      <c r="A66" s="56">
        <v>56</v>
      </c>
      <c r="B66" s="116" t="s">
        <v>35</v>
      </c>
      <c r="C66" s="117" t="s">
        <v>89</v>
      </c>
      <c r="D66" s="117" t="s">
        <v>46</v>
      </c>
      <c r="E66" s="117" t="s">
        <v>174</v>
      </c>
      <c r="F66" s="117">
        <v>200</v>
      </c>
      <c r="G66" s="104">
        <f>G67</f>
        <v>2.1</v>
      </c>
      <c r="H66" s="104">
        <f>H67</f>
        <v>2</v>
      </c>
      <c r="I66" s="104">
        <f>I67</f>
        <v>0</v>
      </c>
      <c r="J66" s="58">
        <f t="shared" si="12"/>
        <v>4.0999999999999996</v>
      </c>
    </row>
    <row r="67" spans="1:10" ht="33" x14ac:dyDescent="0.25">
      <c r="A67" s="56">
        <v>57</v>
      </c>
      <c r="B67" s="120" t="s">
        <v>36</v>
      </c>
      <c r="C67" s="121" t="s">
        <v>89</v>
      </c>
      <c r="D67" s="121" t="s">
        <v>46</v>
      </c>
      <c r="E67" s="121" t="s">
        <v>174</v>
      </c>
      <c r="F67" s="121" t="s">
        <v>154</v>
      </c>
      <c r="G67" s="107">
        <v>2.1</v>
      </c>
      <c r="H67" s="107">
        <v>2</v>
      </c>
      <c r="I67" s="107"/>
      <c r="J67" s="58">
        <f t="shared" si="12"/>
        <v>4.0999999999999996</v>
      </c>
    </row>
    <row r="68" spans="1:10" ht="33" x14ac:dyDescent="0.25">
      <c r="A68" s="56">
        <v>58</v>
      </c>
      <c r="B68" s="115" t="s">
        <v>163</v>
      </c>
      <c r="C68" s="113" t="s">
        <v>89</v>
      </c>
      <c r="D68" s="113" t="s">
        <v>47</v>
      </c>
      <c r="E68" s="113"/>
      <c r="F68" s="113"/>
      <c r="G68" s="103">
        <f>G69+G83</f>
        <v>346.3</v>
      </c>
      <c r="H68" s="103">
        <f>H69+H83</f>
        <v>345.9</v>
      </c>
      <c r="I68" s="103">
        <f>I69+I83</f>
        <v>345.9</v>
      </c>
      <c r="J68" s="58">
        <f t="shared" si="12"/>
        <v>1038.0999999999999</v>
      </c>
    </row>
    <row r="69" spans="1:10" ht="49.5" x14ac:dyDescent="0.25">
      <c r="A69" s="56">
        <v>59</v>
      </c>
      <c r="B69" s="115" t="s">
        <v>272</v>
      </c>
      <c r="C69" s="113" t="s">
        <v>89</v>
      </c>
      <c r="D69" s="113" t="s">
        <v>2</v>
      </c>
      <c r="E69" s="113"/>
      <c r="F69" s="113"/>
      <c r="G69" s="103">
        <f t="shared" ref="G69:I70" si="22">G70</f>
        <v>345.3</v>
      </c>
      <c r="H69" s="103">
        <f t="shared" si="22"/>
        <v>344.9</v>
      </c>
      <c r="I69" s="103">
        <f t="shared" si="22"/>
        <v>344.9</v>
      </c>
      <c r="J69" s="58">
        <f t="shared" si="12"/>
        <v>1035.0999999999999</v>
      </c>
    </row>
    <row r="70" spans="1:10" ht="49.5" x14ac:dyDescent="0.25">
      <c r="A70" s="56">
        <v>60</v>
      </c>
      <c r="B70" s="116" t="s">
        <v>66</v>
      </c>
      <c r="C70" s="117" t="s">
        <v>89</v>
      </c>
      <c r="D70" s="117" t="s">
        <v>2</v>
      </c>
      <c r="E70" s="117" t="s">
        <v>175</v>
      </c>
      <c r="F70" s="117"/>
      <c r="G70" s="104">
        <f t="shared" si="22"/>
        <v>345.3</v>
      </c>
      <c r="H70" s="104">
        <f t="shared" si="22"/>
        <v>344.9</v>
      </c>
      <c r="I70" s="104">
        <f t="shared" si="22"/>
        <v>344.9</v>
      </c>
      <c r="J70" s="58">
        <f t="shared" si="12"/>
        <v>1035.0999999999999</v>
      </c>
    </row>
    <row r="71" spans="1:10" ht="33" x14ac:dyDescent="0.25">
      <c r="A71" s="56">
        <v>61</v>
      </c>
      <c r="B71" s="116" t="s">
        <v>3</v>
      </c>
      <c r="C71" s="117" t="s">
        <v>89</v>
      </c>
      <c r="D71" s="117" t="s">
        <v>2</v>
      </c>
      <c r="E71" s="117" t="s">
        <v>176</v>
      </c>
      <c r="F71" s="117"/>
      <c r="G71" s="104">
        <f>G72+G75+G80</f>
        <v>345.3</v>
      </c>
      <c r="H71" s="104">
        <f t="shared" ref="H71:I71" si="23">H75+H80</f>
        <v>344.9</v>
      </c>
      <c r="I71" s="104">
        <f t="shared" si="23"/>
        <v>344.9</v>
      </c>
      <c r="J71" s="58">
        <f t="shared" si="12"/>
        <v>1035.0999999999999</v>
      </c>
    </row>
    <row r="72" spans="1:10" ht="66" hidden="1" x14ac:dyDescent="0.25">
      <c r="A72" s="56">
        <v>62</v>
      </c>
      <c r="B72" s="116" t="s">
        <v>300</v>
      </c>
      <c r="C72" s="117" t="s">
        <v>89</v>
      </c>
      <c r="D72" s="117" t="s">
        <v>2</v>
      </c>
      <c r="E72" s="117" t="s">
        <v>321</v>
      </c>
      <c r="F72" s="117"/>
      <c r="G72" s="104">
        <f>G73</f>
        <v>0</v>
      </c>
      <c r="H72" s="104">
        <f t="shared" ref="H72:I72" si="24">H73</f>
        <v>0</v>
      </c>
      <c r="I72" s="104">
        <f t="shared" si="24"/>
        <v>0</v>
      </c>
      <c r="J72" s="58">
        <f t="shared" si="12"/>
        <v>0</v>
      </c>
    </row>
    <row r="73" spans="1:10" ht="66" hidden="1" x14ac:dyDescent="0.25">
      <c r="A73" s="56">
        <v>63</v>
      </c>
      <c r="B73" s="116" t="s">
        <v>32</v>
      </c>
      <c r="C73" s="117" t="s">
        <v>89</v>
      </c>
      <c r="D73" s="117" t="s">
        <v>2</v>
      </c>
      <c r="E73" s="117" t="s">
        <v>321</v>
      </c>
      <c r="F73" s="117" t="s">
        <v>153</v>
      </c>
      <c r="G73" s="104">
        <f t="shared" ref="G73:I73" si="25">G74</f>
        <v>0</v>
      </c>
      <c r="H73" s="104">
        <f t="shared" si="25"/>
        <v>0</v>
      </c>
      <c r="I73" s="104">
        <f t="shared" si="25"/>
        <v>0</v>
      </c>
      <c r="J73" s="58">
        <f t="shared" si="12"/>
        <v>0</v>
      </c>
    </row>
    <row r="74" spans="1:10" ht="33" hidden="1" x14ac:dyDescent="0.25">
      <c r="A74" s="56">
        <v>64</v>
      </c>
      <c r="B74" s="118" t="s">
        <v>57</v>
      </c>
      <c r="C74" s="119" t="s">
        <v>89</v>
      </c>
      <c r="D74" s="119" t="s">
        <v>2</v>
      </c>
      <c r="E74" s="119" t="s">
        <v>321</v>
      </c>
      <c r="F74" s="119" t="s">
        <v>120</v>
      </c>
      <c r="G74" s="108"/>
      <c r="H74" s="108"/>
      <c r="I74" s="108"/>
      <c r="J74" s="58">
        <f t="shared" si="12"/>
        <v>0</v>
      </c>
    </row>
    <row r="75" spans="1:10" ht="89.25" customHeight="1" x14ac:dyDescent="0.25">
      <c r="A75" s="56">
        <v>65</v>
      </c>
      <c r="B75" s="116" t="s">
        <v>276</v>
      </c>
      <c r="C75" s="117" t="s">
        <v>89</v>
      </c>
      <c r="D75" s="117" t="s">
        <v>2</v>
      </c>
      <c r="E75" s="117" t="s">
        <v>275</v>
      </c>
      <c r="F75" s="117"/>
      <c r="G75" s="104">
        <f>G76+G78</f>
        <v>287.10000000000002</v>
      </c>
      <c r="H75" s="104">
        <f t="shared" ref="H75:I75" si="26">H76+H78</f>
        <v>305.2</v>
      </c>
      <c r="I75" s="104">
        <f t="shared" si="26"/>
        <v>305.2</v>
      </c>
      <c r="J75" s="58">
        <f t="shared" si="12"/>
        <v>897.5</v>
      </c>
    </row>
    <row r="76" spans="1:10" ht="66" x14ac:dyDescent="0.25">
      <c r="A76" s="56">
        <v>66</v>
      </c>
      <c r="B76" s="116" t="s">
        <v>32</v>
      </c>
      <c r="C76" s="117" t="s">
        <v>89</v>
      </c>
      <c r="D76" s="117" t="s">
        <v>2</v>
      </c>
      <c r="E76" s="117" t="s">
        <v>275</v>
      </c>
      <c r="F76" s="117">
        <v>100</v>
      </c>
      <c r="G76" s="104">
        <f>G77</f>
        <v>284</v>
      </c>
      <c r="H76" s="104">
        <f>H77</f>
        <v>284.2</v>
      </c>
      <c r="I76" s="104">
        <f>I77</f>
        <v>284.2</v>
      </c>
      <c r="J76" s="58">
        <f t="shared" si="12"/>
        <v>852.40000000000009</v>
      </c>
    </row>
    <row r="77" spans="1:10" ht="18" x14ac:dyDescent="0.25">
      <c r="A77" s="56">
        <v>67</v>
      </c>
      <c r="B77" s="120" t="s">
        <v>33</v>
      </c>
      <c r="C77" s="121" t="s">
        <v>89</v>
      </c>
      <c r="D77" s="121" t="s">
        <v>2</v>
      </c>
      <c r="E77" s="121" t="s">
        <v>275</v>
      </c>
      <c r="F77" s="121" t="s">
        <v>120</v>
      </c>
      <c r="G77" s="107">
        <v>284</v>
      </c>
      <c r="H77" s="107">
        <v>284.2</v>
      </c>
      <c r="I77" s="107">
        <v>284.2</v>
      </c>
      <c r="J77" s="58">
        <f t="shared" si="12"/>
        <v>852.40000000000009</v>
      </c>
    </row>
    <row r="78" spans="1:10" ht="30" customHeight="1" x14ac:dyDescent="0.25">
      <c r="A78" s="56">
        <v>68</v>
      </c>
      <c r="B78" s="116" t="s">
        <v>35</v>
      </c>
      <c r="C78" s="117" t="s">
        <v>89</v>
      </c>
      <c r="D78" s="117" t="s">
        <v>2</v>
      </c>
      <c r="E78" s="117" t="s">
        <v>275</v>
      </c>
      <c r="F78" s="117">
        <v>200</v>
      </c>
      <c r="G78" s="104">
        <f>G79</f>
        <v>3.1</v>
      </c>
      <c r="H78" s="104">
        <f>H79</f>
        <v>21</v>
      </c>
      <c r="I78" s="104">
        <f>I79</f>
        <v>21</v>
      </c>
      <c r="J78" s="58">
        <f t="shared" si="12"/>
        <v>45.1</v>
      </c>
    </row>
    <row r="79" spans="1:10" ht="33" x14ac:dyDescent="0.25">
      <c r="A79" s="56">
        <v>69</v>
      </c>
      <c r="B79" s="120" t="s">
        <v>36</v>
      </c>
      <c r="C79" s="121" t="s">
        <v>89</v>
      </c>
      <c r="D79" s="121" t="s">
        <v>2</v>
      </c>
      <c r="E79" s="121" t="s">
        <v>275</v>
      </c>
      <c r="F79" s="121" t="s">
        <v>154</v>
      </c>
      <c r="G79" s="107">
        <v>3.1</v>
      </c>
      <c r="H79" s="107">
        <v>21</v>
      </c>
      <c r="I79" s="107">
        <v>21</v>
      </c>
      <c r="J79" s="58">
        <f t="shared" si="12"/>
        <v>45.1</v>
      </c>
    </row>
    <row r="80" spans="1:10" ht="99" x14ac:dyDescent="0.25">
      <c r="A80" s="56">
        <v>70</v>
      </c>
      <c r="B80" s="116" t="s">
        <v>5</v>
      </c>
      <c r="C80" s="117" t="s">
        <v>89</v>
      </c>
      <c r="D80" s="117" t="s">
        <v>2</v>
      </c>
      <c r="E80" s="117" t="s">
        <v>6</v>
      </c>
      <c r="F80" s="117"/>
      <c r="G80" s="104">
        <f>G81</f>
        <v>58.2</v>
      </c>
      <c r="H80" s="104">
        <f t="shared" ref="G80:I81" si="27">H81</f>
        <v>39.700000000000003</v>
      </c>
      <c r="I80" s="104">
        <f t="shared" si="27"/>
        <v>39.700000000000003</v>
      </c>
      <c r="J80" s="58">
        <f t="shared" si="12"/>
        <v>137.60000000000002</v>
      </c>
    </row>
    <row r="81" spans="1:10" ht="33" x14ac:dyDescent="0.25">
      <c r="A81" s="56">
        <v>71</v>
      </c>
      <c r="B81" s="116" t="s">
        <v>35</v>
      </c>
      <c r="C81" s="117" t="s">
        <v>89</v>
      </c>
      <c r="D81" s="117" t="s">
        <v>2</v>
      </c>
      <c r="E81" s="117" t="s">
        <v>6</v>
      </c>
      <c r="F81" s="117">
        <v>200</v>
      </c>
      <c r="G81" s="104">
        <f t="shared" si="27"/>
        <v>58.2</v>
      </c>
      <c r="H81" s="104">
        <f t="shared" si="27"/>
        <v>39.700000000000003</v>
      </c>
      <c r="I81" s="104">
        <f t="shared" si="27"/>
        <v>39.700000000000003</v>
      </c>
      <c r="J81" s="58">
        <f t="shared" si="12"/>
        <v>137.60000000000002</v>
      </c>
    </row>
    <row r="82" spans="1:10" ht="33" x14ac:dyDescent="0.25">
      <c r="A82" s="56">
        <v>72</v>
      </c>
      <c r="B82" s="120" t="s">
        <v>36</v>
      </c>
      <c r="C82" s="121" t="s">
        <v>89</v>
      </c>
      <c r="D82" s="121" t="s">
        <v>2</v>
      </c>
      <c r="E82" s="121" t="s">
        <v>6</v>
      </c>
      <c r="F82" s="121" t="s">
        <v>154</v>
      </c>
      <c r="G82" s="107">
        <v>58.2</v>
      </c>
      <c r="H82" s="107">
        <v>39.700000000000003</v>
      </c>
      <c r="I82" s="107">
        <v>39.700000000000003</v>
      </c>
      <c r="J82" s="58">
        <f t="shared" si="12"/>
        <v>137.60000000000002</v>
      </c>
    </row>
    <row r="83" spans="1:10" ht="33" x14ac:dyDescent="0.25">
      <c r="A83" s="56">
        <v>73</v>
      </c>
      <c r="B83" s="115" t="s">
        <v>164</v>
      </c>
      <c r="C83" s="113" t="s">
        <v>89</v>
      </c>
      <c r="D83" s="113" t="s">
        <v>48</v>
      </c>
      <c r="E83" s="113"/>
      <c r="F83" s="113"/>
      <c r="G83" s="103">
        <f>G86</f>
        <v>1</v>
      </c>
      <c r="H83" s="103">
        <f>H86</f>
        <v>1</v>
      </c>
      <c r="I83" s="103">
        <f>I86</f>
        <v>1</v>
      </c>
      <c r="J83" s="58">
        <f t="shared" si="12"/>
        <v>3</v>
      </c>
    </row>
    <row r="84" spans="1:10" ht="49.5" x14ac:dyDescent="0.25">
      <c r="A84" s="56">
        <v>74</v>
      </c>
      <c r="B84" s="116" t="s">
        <v>66</v>
      </c>
      <c r="C84" s="117" t="s">
        <v>89</v>
      </c>
      <c r="D84" s="117" t="s">
        <v>48</v>
      </c>
      <c r="E84" s="117" t="s">
        <v>175</v>
      </c>
      <c r="F84" s="117"/>
      <c r="G84" s="104">
        <f t="shared" ref="G84:I87" si="28">G85</f>
        <v>1</v>
      </c>
      <c r="H84" s="104">
        <f t="shared" si="28"/>
        <v>1</v>
      </c>
      <c r="I84" s="104">
        <f t="shared" si="28"/>
        <v>1</v>
      </c>
      <c r="J84" s="58">
        <f>SUM(G84:I84)</f>
        <v>3</v>
      </c>
    </row>
    <row r="85" spans="1:10" ht="82.5" x14ac:dyDescent="0.25">
      <c r="A85" s="56">
        <v>75</v>
      </c>
      <c r="B85" s="116" t="s">
        <v>188</v>
      </c>
      <c r="C85" s="117" t="s">
        <v>89</v>
      </c>
      <c r="D85" s="117" t="s">
        <v>48</v>
      </c>
      <c r="E85" s="117" t="s">
        <v>176</v>
      </c>
      <c r="F85" s="117"/>
      <c r="G85" s="104">
        <f t="shared" si="28"/>
        <v>1</v>
      </c>
      <c r="H85" s="104">
        <f t="shared" si="28"/>
        <v>1</v>
      </c>
      <c r="I85" s="104">
        <f t="shared" si="28"/>
        <v>1</v>
      </c>
      <c r="J85" s="58">
        <f t="shared" si="12"/>
        <v>3</v>
      </c>
    </row>
    <row r="86" spans="1:10" ht="99" x14ac:dyDescent="0.25">
      <c r="A86" s="56">
        <v>76</v>
      </c>
      <c r="B86" s="116" t="s">
        <v>189</v>
      </c>
      <c r="C86" s="117" t="s">
        <v>89</v>
      </c>
      <c r="D86" s="117" t="s">
        <v>48</v>
      </c>
      <c r="E86" s="117" t="s">
        <v>177</v>
      </c>
      <c r="F86" s="117"/>
      <c r="G86" s="104">
        <f t="shared" si="28"/>
        <v>1</v>
      </c>
      <c r="H86" s="104">
        <f t="shared" si="28"/>
        <v>1</v>
      </c>
      <c r="I86" s="104">
        <f t="shared" si="28"/>
        <v>1</v>
      </c>
      <c r="J86" s="58">
        <f t="shared" si="12"/>
        <v>3</v>
      </c>
    </row>
    <row r="87" spans="1:10" ht="33" x14ac:dyDescent="0.25">
      <c r="A87" s="56">
        <v>77</v>
      </c>
      <c r="B87" s="116" t="s">
        <v>35</v>
      </c>
      <c r="C87" s="117" t="s">
        <v>89</v>
      </c>
      <c r="D87" s="117" t="s">
        <v>48</v>
      </c>
      <c r="E87" s="117" t="s">
        <v>177</v>
      </c>
      <c r="F87" s="117">
        <v>200</v>
      </c>
      <c r="G87" s="104">
        <f t="shared" si="28"/>
        <v>1</v>
      </c>
      <c r="H87" s="104">
        <f t="shared" si="28"/>
        <v>1</v>
      </c>
      <c r="I87" s="104">
        <f t="shared" si="28"/>
        <v>1</v>
      </c>
      <c r="J87" s="58">
        <f t="shared" si="12"/>
        <v>3</v>
      </c>
    </row>
    <row r="88" spans="1:10" ht="33" x14ac:dyDescent="0.25">
      <c r="A88" s="56">
        <v>78</v>
      </c>
      <c r="B88" s="120" t="s">
        <v>36</v>
      </c>
      <c r="C88" s="121" t="s">
        <v>89</v>
      </c>
      <c r="D88" s="121" t="s">
        <v>48</v>
      </c>
      <c r="E88" s="121" t="s">
        <v>177</v>
      </c>
      <c r="F88" s="121">
        <v>240</v>
      </c>
      <c r="G88" s="107">
        <v>1</v>
      </c>
      <c r="H88" s="107">
        <v>1</v>
      </c>
      <c r="I88" s="107">
        <v>1</v>
      </c>
      <c r="J88" s="58">
        <f t="shared" si="12"/>
        <v>3</v>
      </c>
    </row>
    <row r="89" spans="1:10" ht="18" x14ac:dyDescent="0.25">
      <c r="A89" s="56">
        <v>79</v>
      </c>
      <c r="B89" s="115" t="s">
        <v>20</v>
      </c>
      <c r="C89" s="113" t="s">
        <v>89</v>
      </c>
      <c r="D89" s="113" t="s">
        <v>49</v>
      </c>
      <c r="E89" s="113"/>
      <c r="F89" s="113"/>
      <c r="G89" s="103">
        <f>G90</f>
        <v>539.29999999999995</v>
      </c>
      <c r="H89" s="103">
        <f t="shared" ref="H89:I89" si="29">H90</f>
        <v>415</v>
      </c>
      <c r="I89" s="103">
        <f t="shared" si="29"/>
        <v>416.7</v>
      </c>
      <c r="J89" s="58">
        <f t="shared" si="12"/>
        <v>1371</v>
      </c>
    </row>
    <row r="90" spans="1:10" ht="18" x14ac:dyDescent="0.25">
      <c r="A90" s="56">
        <v>80</v>
      </c>
      <c r="B90" s="115" t="s">
        <v>30</v>
      </c>
      <c r="C90" s="113" t="s">
        <v>89</v>
      </c>
      <c r="D90" s="113" t="s">
        <v>50</v>
      </c>
      <c r="E90" s="117"/>
      <c r="F90" s="117"/>
      <c r="G90" s="103">
        <f>G94+G91+G97</f>
        <v>539.29999999999995</v>
      </c>
      <c r="H90" s="103">
        <f t="shared" ref="H90:I90" si="30">H94+H91+H97</f>
        <v>415</v>
      </c>
      <c r="I90" s="103">
        <f t="shared" si="30"/>
        <v>416.7</v>
      </c>
      <c r="J90" s="58">
        <f t="shared" si="12"/>
        <v>1371</v>
      </c>
    </row>
    <row r="91" spans="1:10" ht="115.5" x14ac:dyDescent="0.25">
      <c r="A91" s="56">
        <v>81</v>
      </c>
      <c r="B91" s="116" t="s">
        <v>287</v>
      </c>
      <c r="C91" s="117" t="s">
        <v>89</v>
      </c>
      <c r="D91" s="117" t="s">
        <v>50</v>
      </c>
      <c r="E91" s="117" t="s">
        <v>286</v>
      </c>
      <c r="F91" s="117"/>
      <c r="G91" s="104">
        <f t="shared" ref="G91:I92" si="31">G92</f>
        <v>253.5</v>
      </c>
      <c r="H91" s="104">
        <f t="shared" si="31"/>
        <v>253.5</v>
      </c>
      <c r="I91" s="104">
        <f t="shared" si="31"/>
        <v>253.5</v>
      </c>
      <c r="J91" s="58">
        <f t="shared" si="12"/>
        <v>760.5</v>
      </c>
    </row>
    <row r="92" spans="1:10" ht="33" x14ac:dyDescent="0.25">
      <c r="A92" s="56">
        <v>82</v>
      </c>
      <c r="B92" s="116" t="s">
        <v>35</v>
      </c>
      <c r="C92" s="117" t="s">
        <v>89</v>
      </c>
      <c r="D92" s="117" t="s">
        <v>50</v>
      </c>
      <c r="E92" s="117" t="s">
        <v>286</v>
      </c>
      <c r="F92" s="117">
        <v>200</v>
      </c>
      <c r="G92" s="104">
        <f t="shared" si="31"/>
        <v>253.5</v>
      </c>
      <c r="H92" s="104">
        <f t="shared" si="31"/>
        <v>253.5</v>
      </c>
      <c r="I92" s="104">
        <f t="shared" si="31"/>
        <v>253.5</v>
      </c>
      <c r="J92" s="58">
        <f t="shared" si="12"/>
        <v>760.5</v>
      </c>
    </row>
    <row r="93" spans="1:10" s="60" customFormat="1" ht="33" x14ac:dyDescent="0.25">
      <c r="A93" s="56">
        <v>83</v>
      </c>
      <c r="B93" s="120" t="s">
        <v>36</v>
      </c>
      <c r="C93" s="121" t="s">
        <v>89</v>
      </c>
      <c r="D93" s="121" t="s">
        <v>50</v>
      </c>
      <c r="E93" s="121" t="s">
        <v>286</v>
      </c>
      <c r="F93" s="121" t="s">
        <v>154</v>
      </c>
      <c r="G93" s="107">
        <v>253.5</v>
      </c>
      <c r="H93" s="107">
        <v>253.5</v>
      </c>
      <c r="I93" s="107">
        <v>253.5</v>
      </c>
      <c r="J93" s="58">
        <f t="shared" si="12"/>
        <v>760.5</v>
      </c>
    </row>
    <row r="94" spans="1:10" ht="115.5" x14ac:dyDescent="0.25">
      <c r="A94" s="56">
        <v>84</v>
      </c>
      <c r="B94" s="116" t="s">
        <v>193</v>
      </c>
      <c r="C94" s="117" t="s">
        <v>89</v>
      </c>
      <c r="D94" s="117" t="s">
        <v>50</v>
      </c>
      <c r="E94" s="117" t="s">
        <v>194</v>
      </c>
      <c r="F94" s="117"/>
      <c r="G94" s="104">
        <f t="shared" ref="G94:I95" si="32">G95</f>
        <v>285.8</v>
      </c>
      <c r="H94" s="104">
        <f t="shared" si="32"/>
        <v>161.5</v>
      </c>
      <c r="I94" s="104">
        <f t="shared" si="32"/>
        <v>163.19999999999999</v>
      </c>
      <c r="J94" s="58">
        <f t="shared" si="12"/>
        <v>610.5</v>
      </c>
    </row>
    <row r="95" spans="1:10" ht="33" x14ac:dyDescent="0.25">
      <c r="A95" s="56">
        <v>85</v>
      </c>
      <c r="B95" s="116" t="s">
        <v>35</v>
      </c>
      <c r="C95" s="117" t="s">
        <v>89</v>
      </c>
      <c r="D95" s="117" t="s">
        <v>50</v>
      </c>
      <c r="E95" s="117" t="s">
        <v>194</v>
      </c>
      <c r="F95" s="117">
        <v>200</v>
      </c>
      <c r="G95" s="104">
        <f t="shared" si="32"/>
        <v>285.8</v>
      </c>
      <c r="H95" s="104">
        <f t="shared" si="32"/>
        <v>161.5</v>
      </c>
      <c r="I95" s="104">
        <f t="shared" si="32"/>
        <v>163.19999999999999</v>
      </c>
      <c r="J95" s="58">
        <f t="shared" si="12"/>
        <v>610.5</v>
      </c>
    </row>
    <row r="96" spans="1:10" ht="33" x14ac:dyDescent="0.25">
      <c r="A96" s="56">
        <v>86</v>
      </c>
      <c r="B96" s="120" t="s">
        <v>36</v>
      </c>
      <c r="C96" s="121" t="s">
        <v>89</v>
      </c>
      <c r="D96" s="121" t="s">
        <v>50</v>
      </c>
      <c r="E96" s="121" t="s">
        <v>194</v>
      </c>
      <c r="F96" s="121" t="s">
        <v>154</v>
      </c>
      <c r="G96" s="107">
        <v>285.8</v>
      </c>
      <c r="H96" s="107">
        <v>161.5</v>
      </c>
      <c r="I96" s="107">
        <v>163.19999999999999</v>
      </c>
      <c r="J96" s="58">
        <f t="shared" ref="J96:J120" si="33">SUM(G96:I96)</f>
        <v>610.5</v>
      </c>
    </row>
    <row r="97" spans="1:10" ht="105.95" hidden="1" customHeight="1" x14ac:dyDescent="0.25">
      <c r="A97" s="56">
        <v>87</v>
      </c>
      <c r="B97" s="116" t="s">
        <v>322</v>
      </c>
      <c r="C97" s="117" t="s">
        <v>89</v>
      </c>
      <c r="D97" s="117" t="s">
        <v>50</v>
      </c>
      <c r="E97" s="117" t="s">
        <v>291</v>
      </c>
      <c r="F97" s="117"/>
      <c r="G97" s="104">
        <f>G98</f>
        <v>0</v>
      </c>
      <c r="H97" s="104">
        <f t="shared" ref="H97:I98" si="34">H98</f>
        <v>0</v>
      </c>
      <c r="I97" s="104">
        <f t="shared" si="34"/>
        <v>0</v>
      </c>
      <c r="J97" s="58">
        <f t="shared" si="33"/>
        <v>0</v>
      </c>
    </row>
    <row r="98" spans="1:10" ht="33" hidden="1" x14ac:dyDescent="0.25">
      <c r="A98" s="56">
        <v>88</v>
      </c>
      <c r="B98" s="116" t="s">
        <v>35</v>
      </c>
      <c r="C98" s="117" t="s">
        <v>89</v>
      </c>
      <c r="D98" s="117" t="s">
        <v>50</v>
      </c>
      <c r="E98" s="117" t="s">
        <v>291</v>
      </c>
      <c r="F98" s="117">
        <v>200</v>
      </c>
      <c r="G98" s="104">
        <f>G99</f>
        <v>0</v>
      </c>
      <c r="H98" s="104">
        <f t="shared" si="34"/>
        <v>0</v>
      </c>
      <c r="I98" s="104">
        <f t="shared" si="34"/>
        <v>0</v>
      </c>
      <c r="J98" s="58">
        <f t="shared" si="33"/>
        <v>0</v>
      </c>
    </row>
    <row r="99" spans="1:10" ht="33" hidden="1" x14ac:dyDescent="0.25">
      <c r="A99" s="56">
        <v>89</v>
      </c>
      <c r="B99" s="120" t="s">
        <v>36</v>
      </c>
      <c r="C99" s="121" t="s">
        <v>89</v>
      </c>
      <c r="D99" s="121" t="s">
        <v>50</v>
      </c>
      <c r="E99" s="121" t="s">
        <v>291</v>
      </c>
      <c r="F99" s="121" t="s">
        <v>154</v>
      </c>
      <c r="G99" s="107"/>
      <c r="H99" s="107"/>
      <c r="I99" s="107"/>
      <c r="J99" s="58"/>
    </row>
    <row r="100" spans="1:10" ht="18" x14ac:dyDescent="0.25">
      <c r="A100" s="56">
        <v>90</v>
      </c>
      <c r="B100" s="115" t="s">
        <v>21</v>
      </c>
      <c r="C100" s="113" t="s">
        <v>89</v>
      </c>
      <c r="D100" s="113" t="s">
        <v>51</v>
      </c>
      <c r="E100" s="113"/>
      <c r="F100" s="113"/>
      <c r="G100" s="103">
        <f>G101+G124</f>
        <v>2075.3000000000002</v>
      </c>
      <c r="H100" s="103">
        <f>H101+H124</f>
        <v>1354.6</v>
      </c>
      <c r="I100" s="103">
        <f>I101+I124</f>
        <v>1354.6</v>
      </c>
      <c r="J100" s="58"/>
    </row>
    <row r="101" spans="1:10" ht="18" x14ac:dyDescent="0.25">
      <c r="A101" s="56">
        <v>91</v>
      </c>
      <c r="B101" s="115" t="s">
        <v>22</v>
      </c>
      <c r="C101" s="113" t="s">
        <v>89</v>
      </c>
      <c r="D101" s="113" t="s">
        <v>52</v>
      </c>
      <c r="E101" s="113"/>
      <c r="F101" s="113"/>
      <c r="G101" s="103">
        <f t="shared" ref="G101:I102" si="35">G102</f>
        <v>854.6</v>
      </c>
      <c r="H101" s="103">
        <f t="shared" si="35"/>
        <v>405.9</v>
      </c>
      <c r="I101" s="103">
        <f t="shared" si="35"/>
        <v>405.9</v>
      </c>
      <c r="J101" s="58"/>
    </row>
    <row r="102" spans="1:10" ht="49.5" x14ac:dyDescent="0.25">
      <c r="A102" s="56">
        <v>92</v>
      </c>
      <c r="B102" s="116" t="s">
        <v>66</v>
      </c>
      <c r="C102" s="117" t="s">
        <v>89</v>
      </c>
      <c r="D102" s="117" t="s">
        <v>52</v>
      </c>
      <c r="E102" s="117" t="s">
        <v>175</v>
      </c>
      <c r="F102" s="117"/>
      <c r="G102" s="104">
        <f t="shared" si="35"/>
        <v>854.6</v>
      </c>
      <c r="H102" s="104">
        <f t="shared" si="35"/>
        <v>405.9</v>
      </c>
      <c r="I102" s="104">
        <f t="shared" si="35"/>
        <v>405.9</v>
      </c>
      <c r="J102" s="58">
        <f t="shared" si="33"/>
        <v>1666.4</v>
      </c>
    </row>
    <row r="103" spans="1:10" ht="66" x14ac:dyDescent="0.25">
      <c r="A103" s="56">
        <v>93</v>
      </c>
      <c r="B103" s="116" t="s">
        <v>192</v>
      </c>
      <c r="C103" s="117" t="s">
        <v>89</v>
      </c>
      <c r="D103" s="117" t="s">
        <v>52</v>
      </c>
      <c r="E103" s="117" t="s">
        <v>178</v>
      </c>
      <c r="F103" s="117"/>
      <c r="G103" s="104">
        <f>G104+G107+G110+G113+G116</f>
        <v>854.6</v>
      </c>
      <c r="H103" s="104">
        <f t="shared" ref="H103:I103" si="36">H104+H107+H110+H113+H116</f>
        <v>405.9</v>
      </c>
      <c r="I103" s="104">
        <f t="shared" si="36"/>
        <v>405.9</v>
      </c>
      <c r="J103" s="58">
        <f t="shared" si="33"/>
        <v>1666.4</v>
      </c>
    </row>
    <row r="104" spans="1:10" ht="82.5" x14ac:dyDescent="0.25">
      <c r="A104" s="56">
        <v>94</v>
      </c>
      <c r="B104" s="116" t="s">
        <v>323</v>
      </c>
      <c r="C104" s="117" t="s">
        <v>89</v>
      </c>
      <c r="D104" s="117" t="s">
        <v>52</v>
      </c>
      <c r="E104" s="117" t="s">
        <v>324</v>
      </c>
      <c r="F104" s="117"/>
      <c r="G104" s="105">
        <f t="shared" ref="G104:I105" si="37">G105</f>
        <v>4.8</v>
      </c>
      <c r="H104" s="105">
        <f t="shared" si="37"/>
        <v>0</v>
      </c>
      <c r="I104" s="105">
        <f t="shared" si="37"/>
        <v>0</v>
      </c>
      <c r="J104" s="58">
        <f t="shared" si="33"/>
        <v>4.8</v>
      </c>
    </row>
    <row r="105" spans="1:10" ht="33" x14ac:dyDescent="0.25">
      <c r="A105" s="56">
        <v>95</v>
      </c>
      <c r="B105" s="116" t="s">
        <v>35</v>
      </c>
      <c r="C105" s="117" t="s">
        <v>89</v>
      </c>
      <c r="D105" s="117" t="s">
        <v>52</v>
      </c>
      <c r="E105" s="117" t="s">
        <v>324</v>
      </c>
      <c r="F105" s="117">
        <v>200</v>
      </c>
      <c r="G105" s="105">
        <f t="shared" si="37"/>
        <v>4.8</v>
      </c>
      <c r="H105" s="105">
        <f t="shared" si="37"/>
        <v>0</v>
      </c>
      <c r="I105" s="105">
        <f t="shared" si="37"/>
        <v>0</v>
      </c>
      <c r="J105" s="58">
        <f t="shared" si="33"/>
        <v>4.8</v>
      </c>
    </row>
    <row r="106" spans="1:10" ht="33" x14ac:dyDescent="0.25">
      <c r="A106" s="56">
        <v>96</v>
      </c>
      <c r="B106" s="120" t="s">
        <v>36</v>
      </c>
      <c r="C106" s="121" t="s">
        <v>89</v>
      </c>
      <c r="D106" s="121" t="s">
        <v>52</v>
      </c>
      <c r="E106" s="121" t="s">
        <v>324</v>
      </c>
      <c r="F106" s="121" t="s">
        <v>154</v>
      </c>
      <c r="G106" s="109">
        <v>4.8</v>
      </c>
      <c r="H106" s="109"/>
      <c r="I106" s="109"/>
      <c r="J106" s="58">
        <f t="shared" si="33"/>
        <v>4.8</v>
      </c>
    </row>
    <row r="107" spans="1:10" ht="82.5" x14ac:dyDescent="0.25">
      <c r="A107" s="56">
        <v>97</v>
      </c>
      <c r="B107" s="116" t="s">
        <v>288</v>
      </c>
      <c r="C107" s="117" t="s">
        <v>89</v>
      </c>
      <c r="D107" s="117" t="s">
        <v>52</v>
      </c>
      <c r="E107" s="117" t="s">
        <v>289</v>
      </c>
      <c r="F107" s="117"/>
      <c r="G107" s="104">
        <f t="shared" ref="G107:I108" si="38">G108</f>
        <v>0</v>
      </c>
      <c r="H107" s="104">
        <f t="shared" si="38"/>
        <v>40</v>
      </c>
      <c r="I107" s="104">
        <f t="shared" si="38"/>
        <v>40</v>
      </c>
      <c r="J107" s="58">
        <f t="shared" si="33"/>
        <v>80</v>
      </c>
    </row>
    <row r="108" spans="1:10" ht="33" x14ac:dyDescent="0.25">
      <c r="A108" s="56">
        <v>98</v>
      </c>
      <c r="B108" s="116" t="s">
        <v>35</v>
      </c>
      <c r="C108" s="117" t="s">
        <v>89</v>
      </c>
      <c r="D108" s="117" t="s">
        <v>52</v>
      </c>
      <c r="E108" s="117" t="s">
        <v>290</v>
      </c>
      <c r="F108" s="117">
        <v>200</v>
      </c>
      <c r="G108" s="104">
        <f t="shared" si="38"/>
        <v>0</v>
      </c>
      <c r="H108" s="104">
        <f t="shared" si="38"/>
        <v>40</v>
      </c>
      <c r="I108" s="104">
        <f t="shared" si="38"/>
        <v>40</v>
      </c>
      <c r="J108" s="58">
        <f t="shared" si="33"/>
        <v>80</v>
      </c>
    </row>
    <row r="109" spans="1:10" ht="33" x14ac:dyDescent="0.25">
      <c r="A109" s="56">
        <v>99</v>
      </c>
      <c r="B109" s="120" t="s">
        <v>36</v>
      </c>
      <c r="C109" s="121" t="s">
        <v>89</v>
      </c>
      <c r="D109" s="121" t="s">
        <v>52</v>
      </c>
      <c r="E109" s="121" t="s">
        <v>289</v>
      </c>
      <c r="F109" s="121" t="s">
        <v>154</v>
      </c>
      <c r="G109" s="107"/>
      <c r="H109" s="107">
        <v>40</v>
      </c>
      <c r="I109" s="107">
        <v>40</v>
      </c>
      <c r="J109" s="58">
        <f t="shared" si="33"/>
        <v>80</v>
      </c>
    </row>
    <row r="110" spans="1:10" ht="82.5" x14ac:dyDescent="0.25">
      <c r="A110" s="56">
        <v>100</v>
      </c>
      <c r="B110" s="116" t="s">
        <v>209</v>
      </c>
      <c r="C110" s="117" t="s">
        <v>89</v>
      </c>
      <c r="D110" s="117" t="s">
        <v>52</v>
      </c>
      <c r="E110" s="117" t="s">
        <v>179</v>
      </c>
      <c r="F110" s="117"/>
      <c r="G110" s="104">
        <f t="shared" ref="G110:I111" si="39">G111</f>
        <v>296.2</v>
      </c>
      <c r="H110" s="104">
        <f t="shared" si="39"/>
        <v>336.4</v>
      </c>
      <c r="I110" s="104">
        <f t="shared" si="39"/>
        <v>336.4</v>
      </c>
      <c r="J110" s="58">
        <f t="shared" si="33"/>
        <v>968.99999999999989</v>
      </c>
    </row>
    <row r="111" spans="1:10" ht="33" x14ac:dyDescent="0.25">
      <c r="A111" s="56">
        <v>101</v>
      </c>
      <c r="B111" s="116" t="s">
        <v>35</v>
      </c>
      <c r="C111" s="117" t="s">
        <v>89</v>
      </c>
      <c r="D111" s="117" t="s">
        <v>52</v>
      </c>
      <c r="E111" s="117" t="s">
        <v>179</v>
      </c>
      <c r="F111" s="117">
        <v>200</v>
      </c>
      <c r="G111" s="104">
        <f t="shared" si="39"/>
        <v>296.2</v>
      </c>
      <c r="H111" s="104">
        <f t="shared" si="39"/>
        <v>336.4</v>
      </c>
      <c r="I111" s="104">
        <f t="shared" si="39"/>
        <v>336.4</v>
      </c>
      <c r="J111" s="58">
        <f t="shared" si="33"/>
        <v>968.99999999999989</v>
      </c>
    </row>
    <row r="112" spans="1:10" ht="33" x14ac:dyDescent="0.25">
      <c r="A112" s="56">
        <v>102</v>
      </c>
      <c r="B112" s="120" t="s">
        <v>36</v>
      </c>
      <c r="C112" s="121" t="s">
        <v>89</v>
      </c>
      <c r="D112" s="121" t="s">
        <v>52</v>
      </c>
      <c r="E112" s="121" t="s">
        <v>179</v>
      </c>
      <c r="F112" s="121" t="s">
        <v>154</v>
      </c>
      <c r="G112" s="107">
        <v>296.2</v>
      </c>
      <c r="H112" s="107">
        <f>264.4+72</f>
        <v>336.4</v>
      </c>
      <c r="I112" s="107">
        <f>264.4+72</f>
        <v>336.4</v>
      </c>
      <c r="J112" s="58">
        <f t="shared" si="33"/>
        <v>968.99999999999989</v>
      </c>
    </row>
    <row r="113" spans="1:10" ht="82.5" x14ac:dyDescent="0.25">
      <c r="A113" s="56">
        <v>103</v>
      </c>
      <c r="B113" s="116" t="s">
        <v>210</v>
      </c>
      <c r="C113" s="117" t="s">
        <v>89</v>
      </c>
      <c r="D113" s="117" t="s">
        <v>52</v>
      </c>
      <c r="E113" s="117" t="s">
        <v>180</v>
      </c>
      <c r="F113" s="117"/>
      <c r="G113" s="104">
        <f t="shared" ref="G113:I114" si="40">G114</f>
        <v>15.5</v>
      </c>
      <c r="H113" s="104">
        <f t="shared" si="40"/>
        <v>16.899999999999999</v>
      </c>
      <c r="I113" s="104">
        <f t="shared" si="40"/>
        <v>16.899999999999999</v>
      </c>
      <c r="J113" s="58">
        <f t="shared" si="33"/>
        <v>49.3</v>
      </c>
    </row>
    <row r="114" spans="1:10" ht="33" x14ac:dyDescent="0.25">
      <c r="A114" s="56">
        <v>104</v>
      </c>
      <c r="B114" s="116" t="s">
        <v>35</v>
      </c>
      <c r="C114" s="117" t="s">
        <v>89</v>
      </c>
      <c r="D114" s="117" t="s">
        <v>52</v>
      </c>
      <c r="E114" s="117" t="s">
        <v>180</v>
      </c>
      <c r="F114" s="117">
        <v>200</v>
      </c>
      <c r="G114" s="104">
        <f t="shared" si="40"/>
        <v>15.5</v>
      </c>
      <c r="H114" s="104">
        <f t="shared" si="40"/>
        <v>16.899999999999999</v>
      </c>
      <c r="I114" s="104">
        <f t="shared" si="40"/>
        <v>16.899999999999999</v>
      </c>
      <c r="J114" s="58">
        <f t="shared" si="33"/>
        <v>49.3</v>
      </c>
    </row>
    <row r="115" spans="1:10" ht="33" x14ac:dyDescent="0.25">
      <c r="A115" s="56">
        <v>105</v>
      </c>
      <c r="B115" s="120" t="s">
        <v>36</v>
      </c>
      <c r="C115" s="121" t="s">
        <v>89</v>
      </c>
      <c r="D115" s="121" t="s">
        <v>52</v>
      </c>
      <c r="E115" s="121" t="s">
        <v>180</v>
      </c>
      <c r="F115" s="121" t="s">
        <v>154</v>
      </c>
      <c r="G115" s="107">
        <v>15.5</v>
      </c>
      <c r="H115" s="107">
        <v>16.899999999999999</v>
      </c>
      <c r="I115" s="107">
        <v>16.899999999999999</v>
      </c>
      <c r="J115" s="58">
        <f t="shared" si="33"/>
        <v>49.3</v>
      </c>
    </row>
    <row r="116" spans="1:10" ht="82.5" x14ac:dyDescent="0.25">
      <c r="A116" s="56">
        <v>106</v>
      </c>
      <c r="B116" s="116" t="s">
        <v>211</v>
      </c>
      <c r="C116" s="117" t="s">
        <v>89</v>
      </c>
      <c r="D116" s="117" t="s">
        <v>52</v>
      </c>
      <c r="E116" s="117" t="s">
        <v>181</v>
      </c>
      <c r="F116" s="117"/>
      <c r="G116" s="104">
        <f>G117+G119+G121</f>
        <v>538.1</v>
      </c>
      <c r="H116" s="104">
        <f t="shared" ref="H116:I116" si="41">H117+H119+H121</f>
        <v>12.6</v>
      </c>
      <c r="I116" s="104">
        <f t="shared" si="41"/>
        <v>12.6</v>
      </c>
      <c r="J116" s="58">
        <f t="shared" si="33"/>
        <v>563.30000000000007</v>
      </c>
    </row>
    <row r="117" spans="1:10" ht="66" x14ac:dyDescent="0.25">
      <c r="A117" s="56">
        <v>107</v>
      </c>
      <c r="B117" s="116" t="s">
        <v>32</v>
      </c>
      <c r="C117" s="117" t="s">
        <v>89</v>
      </c>
      <c r="D117" s="117" t="s">
        <v>52</v>
      </c>
      <c r="E117" s="117" t="s">
        <v>181</v>
      </c>
      <c r="F117" s="117">
        <v>100</v>
      </c>
      <c r="G117" s="104">
        <f>G118</f>
        <v>5.5</v>
      </c>
      <c r="H117" s="104">
        <f>H118</f>
        <v>9.1</v>
      </c>
      <c r="I117" s="104">
        <f>I118</f>
        <v>9.1</v>
      </c>
      <c r="J117" s="58">
        <f t="shared" si="33"/>
        <v>23.7</v>
      </c>
    </row>
    <row r="118" spans="1:10" ht="15" customHeight="1" x14ac:dyDescent="0.25">
      <c r="A118" s="56">
        <v>108</v>
      </c>
      <c r="B118" s="120" t="s">
        <v>33</v>
      </c>
      <c r="C118" s="121" t="s">
        <v>89</v>
      </c>
      <c r="D118" s="121" t="s">
        <v>52</v>
      </c>
      <c r="E118" s="121" t="s">
        <v>181</v>
      </c>
      <c r="F118" s="121" t="s">
        <v>120</v>
      </c>
      <c r="G118" s="107">
        <v>5.5</v>
      </c>
      <c r="H118" s="107">
        <v>9.1</v>
      </c>
      <c r="I118" s="107">
        <v>9.1</v>
      </c>
      <c r="J118" s="58">
        <f t="shared" si="33"/>
        <v>23.7</v>
      </c>
    </row>
    <row r="119" spans="1:10" ht="15" customHeight="1" x14ac:dyDescent="0.25">
      <c r="A119" s="56">
        <v>109</v>
      </c>
      <c r="B119" s="116" t="s">
        <v>35</v>
      </c>
      <c r="C119" s="117" t="s">
        <v>89</v>
      </c>
      <c r="D119" s="117" t="s">
        <v>52</v>
      </c>
      <c r="E119" s="117" t="s">
        <v>181</v>
      </c>
      <c r="F119" s="117">
        <v>200</v>
      </c>
      <c r="G119" s="104">
        <f>G120</f>
        <v>10</v>
      </c>
      <c r="H119" s="104">
        <f>H120</f>
        <v>3.5</v>
      </c>
      <c r="I119" s="104">
        <f>I120</f>
        <v>3.5</v>
      </c>
      <c r="J119" s="58">
        <f t="shared" si="33"/>
        <v>17</v>
      </c>
    </row>
    <row r="120" spans="1:10" ht="16.5" customHeight="1" x14ac:dyDescent="0.25">
      <c r="A120" s="56">
        <v>110</v>
      </c>
      <c r="B120" s="120" t="s">
        <v>36</v>
      </c>
      <c r="C120" s="121" t="s">
        <v>89</v>
      </c>
      <c r="D120" s="121" t="s">
        <v>52</v>
      </c>
      <c r="E120" s="121" t="s">
        <v>181</v>
      </c>
      <c r="F120" s="121" t="s">
        <v>154</v>
      </c>
      <c r="G120" s="107">
        <v>10</v>
      </c>
      <c r="H120" s="107">
        <v>3.5</v>
      </c>
      <c r="I120" s="107">
        <v>3.5</v>
      </c>
      <c r="J120" s="58">
        <f t="shared" si="33"/>
        <v>17</v>
      </c>
    </row>
    <row r="121" spans="1:10" ht="132" x14ac:dyDescent="0.25">
      <c r="A121" s="56">
        <v>111</v>
      </c>
      <c r="B121" s="116" t="s">
        <v>277</v>
      </c>
      <c r="C121" s="117" t="s">
        <v>89</v>
      </c>
      <c r="D121" s="117" t="s">
        <v>52</v>
      </c>
      <c r="E121" s="117" t="s">
        <v>325</v>
      </c>
      <c r="F121" s="117"/>
      <c r="G121" s="104">
        <f t="shared" ref="G121:I122" si="42">G122</f>
        <v>522.6</v>
      </c>
      <c r="H121" s="104">
        <f t="shared" si="42"/>
        <v>0</v>
      </c>
      <c r="I121" s="104">
        <f t="shared" si="42"/>
        <v>0</v>
      </c>
    </row>
    <row r="122" spans="1:10" ht="33" x14ac:dyDescent="0.25">
      <c r="A122" s="56">
        <v>112</v>
      </c>
      <c r="B122" s="116" t="s">
        <v>35</v>
      </c>
      <c r="C122" s="117" t="s">
        <v>89</v>
      </c>
      <c r="D122" s="117" t="s">
        <v>52</v>
      </c>
      <c r="E122" s="117" t="s">
        <v>325</v>
      </c>
      <c r="F122" s="117" t="s">
        <v>81</v>
      </c>
      <c r="G122" s="104">
        <f t="shared" si="42"/>
        <v>522.6</v>
      </c>
      <c r="H122" s="104">
        <f t="shared" si="42"/>
        <v>0</v>
      </c>
      <c r="I122" s="104">
        <f t="shared" si="42"/>
        <v>0</v>
      </c>
    </row>
    <row r="123" spans="1:10" ht="33" x14ac:dyDescent="0.25">
      <c r="A123" s="56">
        <v>113</v>
      </c>
      <c r="B123" s="120" t="s">
        <v>36</v>
      </c>
      <c r="C123" s="119" t="s">
        <v>89</v>
      </c>
      <c r="D123" s="119" t="s">
        <v>52</v>
      </c>
      <c r="E123" s="119" t="s">
        <v>325</v>
      </c>
      <c r="F123" s="119" t="s">
        <v>154</v>
      </c>
      <c r="G123" s="108">
        <v>522.6</v>
      </c>
      <c r="H123" s="108"/>
      <c r="I123" s="108"/>
    </row>
    <row r="124" spans="1:10" ht="33" x14ac:dyDescent="0.25">
      <c r="A124" s="56">
        <v>114</v>
      </c>
      <c r="B124" s="115" t="s">
        <v>23</v>
      </c>
      <c r="C124" s="113" t="s">
        <v>89</v>
      </c>
      <c r="D124" s="113" t="s">
        <v>53</v>
      </c>
      <c r="E124" s="113"/>
      <c r="F124" s="113"/>
      <c r="G124" s="103">
        <f>G125</f>
        <v>1220.7</v>
      </c>
      <c r="H124" s="103">
        <f t="shared" ref="G124:I125" si="43">H125</f>
        <v>948.7</v>
      </c>
      <c r="I124" s="103">
        <f t="shared" si="43"/>
        <v>948.7</v>
      </c>
    </row>
    <row r="125" spans="1:10" ht="49.5" x14ac:dyDescent="0.25">
      <c r="A125" s="56">
        <v>115</v>
      </c>
      <c r="B125" s="116" t="s">
        <v>66</v>
      </c>
      <c r="C125" s="117" t="s">
        <v>89</v>
      </c>
      <c r="D125" s="117" t="s">
        <v>53</v>
      </c>
      <c r="E125" s="117" t="s">
        <v>175</v>
      </c>
      <c r="F125" s="117"/>
      <c r="G125" s="104">
        <f t="shared" si="43"/>
        <v>1220.7</v>
      </c>
      <c r="H125" s="104">
        <f t="shared" si="43"/>
        <v>948.7</v>
      </c>
      <c r="I125" s="104">
        <f t="shared" si="43"/>
        <v>948.7</v>
      </c>
    </row>
    <row r="126" spans="1:10" ht="82.5" x14ac:dyDescent="0.25">
      <c r="A126" s="56">
        <v>116</v>
      </c>
      <c r="B126" s="116" t="s">
        <v>188</v>
      </c>
      <c r="C126" s="117" t="s">
        <v>89</v>
      </c>
      <c r="D126" s="117" t="s">
        <v>53</v>
      </c>
      <c r="E126" s="117" t="s">
        <v>176</v>
      </c>
      <c r="F126" s="117"/>
      <c r="G126" s="104">
        <f>G127+G130</f>
        <v>1220.7</v>
      </c>
      <c r="H126" s="104">
        <f>H130</f>
        <v>948.7</v>
      </c>
      <c r="I126" s="104">
        <f>I130</f>
        <v>948.7</v>
      </c>
    </row>
    <row r="127" spans="1:10" ht="66" hidden="1" x14ac:dyDescent="0.25">
      <c r="A127" s="56">
        <v>117</v>
      </c>
      <c r="B127" s="116" t="s">
        <v>300</v>
      </c>
      <c r="C127" s="117" t="s">
        <v>89</v>
      </c>
      <c r="D127" s="117" t="s">
        <v>53</v>
      </c>
      <c r="E127" s="117" t="s">
        <v>321</v>
      </c>
      <c r="F127" s="117"/>
      <c r="G127" s="104">
        <f>G128</f>
        <v>0</v>
      </c>
      <c r="H127" s="104">
        <f t="shared" ref="H127:I127" si="44">H128</f>
        <v>0</v>
      </c>
      <c r="I127" s="104">
        <f t="shared" si="44"/>
        <v>0</v>
      </c>
    </row>
    <row r="128" spans="1:10" ht="66" hidden="1" x14ac:dyDescent="0.25">
      <c r="A128" s="56">
        <v>118</v>
      </c>
      <c r="B128" s="116" t="s">
        <v>32</v>
      </c>
      <c r="C128" s="117" t="s">
        <v>89</v>
      </c>
      <c r="D128" s="117" t="s">
        <v>53</v>
      </c>
      <c r="E128" s="117" t="s">
        <v>321</v>
      </c>
      <c r="F128" s="117" t="s">
        <v>153</v>
      </c>
      <c r="G128" s="104">
        <f t="shared" ref="G128:I128" si="45">G129</f>
        <v>0</v>
      </c>
      <c r="H128" s="104">
        <f t="shared" si="45"/>
        <v>0</v>
      </c>
      <c r="I128" s="104">
        <f t="shared" si="45"/>
        <v>0</v>
      </c>
    </row>
    <row r="129" spans="1:9" ht="33" hidden="1" x14ac:dyDescent="0.25">
      <c r="A129" s="56">
        <v>119</v>
      </c>
      <c r="B129" s="118" t="s">
        <v>57</v>
      </c>
      <c r="C129" s="119" t="s">
        <v>89</v>
      </c>
      <c r="D129" s="119" t="s">
        <v>53</v>
      </c>
      <c r="E129" s="119" t="s">
        <v>321</v>
      </c>
      <c r="F129" s="119" t="s">
        <v>120</v>
      </c>
      <c r="G129" s="108"/>
      <c r="H129" s="108"/>
      <c r="I129" s="108"/>
    </row>
    <row r="130" spans="1:9" ht="99" x14ac:dyDescent="0.25">
      <c r="A130" s="56">
        <v>120</v>
      </c>
      <c r="B130" s="116" t="s">
        <v>190</v>
      </c>
      <c r="C130" s="117" t="s">
        <v>89</v>
      </c>
      <c r="D130" s="117" t="s">
        <v>53</v>
      </c>
      <c r="E130" s="117" t="s">
        <v>182</v>
      </c>
      <c r="F130" s="117"/>
      <c r="G130" s="104">
        <f>G131+G134+G136+G138</f>
        <v>1220.7</v>
      </c>
      <c r="H130" s="104">
        <f>H134+H136+H138</f>
        <v>948.7</v>
      </c>
      <c r="I130" s="104">
        <f>I134+I136+I138</f>
        <v>948.7</v>
      </c>
    </row>
    <row r="131" spans="1:9" ht="66" x14ac:dyDescent="0.25">
      <c r="A131" s="56"/>
      <c r="B131" s="116" t="s">
        <v>300</v>
      </c>
      <c r="C131" s="117" t="s">
        <v>89</v>
      </c>
      <c r="D131" s="117" t="s">
        <v>53</v>
      </c>
      <c r="E131" s="117" t="s">
        <v>321</v>
      </c>
      <c r="F131" s="117"/>
      <c r="G131" s="105">
        <f>G132</f>
        <v>150</v>
      </c>
      <c r="H131" s="105">
        <f t="shared" ref="G131:I132" si="46">H132</f>
        <v>0</v>
      </c>
      <c r="I131" s="105">
        <f t="shared" si="46"/>
        <v>0</v>
      </c>
    </row>
    <row r="132" spans="1:9" ht="66" x14ac:dyDescent="0.25">
      <c r="A132" s="56"/>
      <c r="B132" s="116" t="s">
        <v>32</v>
      </c>
      <c r="C132" s="117" t="s">
        <v>89</v>
      </c>
      <c r="D132" s="117" t="s">
        <v>53</v>
      </c>
      <c r="E132" s="117" t="s">
        <v>321</v>
      </c>
      <c r="F132" s="117" t="s">
        <v>153</v>
      </c>
      <c r="G132" s="105">
        <f t="shared" si="46"/>
        <v>150</v>
      </c>
      <c r="H132" s="105">
        <f t="shared" si="46"/>
        <v>0</v>
      </c>
      <c r="I132" s="105">
        <f t="shared" si="46"/>
        <v>0</v>
      </c>
    </row>
    <row r="133" spans="1:9" ht="33" x14ac:dyDescent="0.25">
      <c r="A133" s="56"/>
      <c r="B133" s="118" t="s">
        <v>57</v>
      </c>
      <c r="C133" s="119" t="s">
        <v>89</v>
      </c>
      <c r="D133" s="119" t="s">
        <v>53</v>
      </c>
      <c r="E133" s="119" t="s">
        <v>321</v>
      </c>
      <c r="F133" s="119" t="s">
        <v>128</v>
      </c>
      <c r="G133" s="106">
        <v>150</v>
      </c>
      <c r="H133" s="106"/>
      <c r="I133" s="106"/>
    </row>
    <row r="134" spans="1:9" ht="66" x14ac:dyDescent="0.25">
      <c r="A134" s="56">
        <v>121</v>
      </c>
      <c r="B134" s="116" t="s">
        <v>32</v>
      </c>
      <c r="C134" s="117" t="s">
        <v>89</v>
      </c>
      <c r="D134" s="117" t="s">
        <v>53</v>
      </c>
      <c r="E134" s="117" t="s">
        <v>182</v>
      </c>
      <c r="F134" s="117">
        <v>100</v>
      </c>
      <c r="G134" s="104">
        <f>G135</f>
        <v>859.3</v>
      </c>
      <c r="H134" s="104">
        <f>H135</f>
        <v>763.9</v>
      </c>
      <c r="I134" s="104">
        <f>I135</f>
        <v>763.9</v>
      </c>
    </row>
    <row r="135" spans="1:9" ht="18" x14ac:dyDescent="0.25">
      <c r="A135" s="56">
        <v>122</v>
      </c>
      <c r="B135" s="120" t="s">
        <v>33</v>
      </c>
      <c r="C135" s="121" t="s">
        <v>89</v>
      </c>
      <c r="D135" s="121" t="s">
        <v>53</v>
      </c>
      <c r="E135" s="121" t="s">
        <v>182</v>
      </c>
      <c r="F135" s="121" t="s">
        <v>120</v>
      </c>
      <c r="G135" s="107">
        <v>859.3</v>
      </c>
      <c r="H135" s="107">
        <v>763.9</v>
      </c>
      <c r="I135" s="107">
        <v>763.9</v>
      </c>
    </row>
    <row r="136" spans="1:9" ht="33" x14ac:dyDescent="0.25">
      <c r="A136" s="56">
        <v>123</v>
      </c>
      <c r="B136" s="116" t="s">
        <v>35</v>
      </c>
      <c r="C136" s="117" t="s">
        <v>89</v>
      </c>
      <c r="D136" s="117" t="s">
        <v>53</v>
      </c>
      <c r="E136" s="117" t="s">
        <v>182</v>
      </c>
      <c r="F136" s="117">
        <v>200</v>
      </c>
      <c r="G136" s="104">
        <f>G137</f>
        <v>195.9</v>
      </c>
      <c r="H136" s="104">
        <f>H137</f>
        <v>169.3</v>
      </c>
      <c r="I136" s="104">
        <f>I137</f>
        <v>169.3</v>
      </c>
    </row>
    <row r="137" spans="1:9" ht="33" x14ac:dyDescent="0.25">
      <c r="A137" s="56">
        <v>124</v>
      </c>
      <c r="B137" s="120" t="s">
        <v>36</v>
      </c>
      <c r="C137" s="121" t="s">
        <v>89</v>
      </c>
      <c r="D137" s="121" t="s">
        <v>53</v>
      </c>
      <c r="E137" s="121" t="s">
        <v>182</v>
      </c>
      <c r="F137" s="121" t="s">
        <v>154</v>
      </c>
      <c r="G137" s="107">
        <v>195.9</v>
      </c>
      <c r="H137" s="107">
        <v>169.3</v>
      </c>
      <c r="I137" s="107">
        <v>169.3</v>
      </c>
    </row>
    <row r="138" spans="1:9" ht="18" x14ac:dyDescent="0.25">
      <c r="A138" s="56">
        <v>125</v>
      </c>
      <c r="B138" s="116" t="s">
        <v>79</v>
      </c>
      <c r="C138" s="117" t="s">
        <v>89</v>
      </c>
      <c r="D138" s="117" t="s">
        <v>53</v>
      </c>
      <c r="E138" s="117" t="s">
        <v>182</v>
      </c>
      <c r="F138" s="117" t="s">
        <v>132</v>
      </c>
      <c r="G138" s="104">
        <f>G139</f>
        <v>15.5</v>
      </c>
      <c r="H138" s="104">
        <f>H139</f>
        <v>15.5</v>
      </c>
      <c r="I138" s="104">
        <f>I139</f>
        <v>15.5</v>
      </c>
    </row>
    <row r="139" spans="1:9" ht="18" x14ac:dyDescent="0.25">
      <c r="A139" s="56">
        <v>126</v>
      </c>
      <c r="B139" s="120" t="s">
        <v>7</v>
      </c>
      <c r="C139" s="121" t="s">
        <v>89</v>
      </c>
      <c r="D139" s="121" t="s">
        <v>53</v>
      </c>
      <c r="E139" s="121" t="s">
        <v>182</v>
      </c>
      <c r="F139" s="121" t="s">
        <v>8</v>
      </c>
      <c r="G139" s="107">
        <v>15.5</v>
      </c>
      <c r="H139" s="107">
        <v>15.5</v>
      </c>
      <c r="I139" s="107">
        <v>15.5</v>
      </c>
    </row>
    <row r="140" spans="1:9" ht="18" x14ac:dyDescent="0.25">
      <c r="A140" s="56">
        <v>127</v>
      </c>
      <c r="B140" s="115" t="s">
        <v>341</v>
      </c>
      <c r="C140" s="113" t="s">
        <v>89</v>
      </c>
      <c r="D140" s="113" t="s">
        <v>54</v>
      </c>
      <c r="E140" s="113"/>
      <c r="F140" s="113"/>
      <c r="G140" s="103">
        <f>G142+G145</f>
        <v>4072.4</v>
      </c>
      <c r="H140" s="103">
        <f>H145</f>
        <v>3890</v>
      </c>
      <c r="I140" s="103">
        <f>I145</f>
        <v>3890</v>
      </c>
    </row>
    <row r="141" spans="1:9" ht="18" x14ac:dyDescent="0.25">
      <c r="A141" s="56">
        <v>128</v>
      </c>
      <c r="B141" s="115" t="s">
        <v>24</v>
      </c>
      <c r="C141" s="113" t="s">
        <v>89</v>
      </c>
      <c r="D141" s="113" t="s">
        <v>55</v>
      </c>
      <c r="E141" s="113"/>
      <c r="F141" s="113"/>
      <c r="G141" s="103">
        <f>G140</f>
        <v>4072.4</v>
      </c>
      <c r="H141" s="103">
        <f t="shared" ref="H141:I141" si="47">H140</f>
        <v>3890</v>
      </c>
      <c r="I141" s="103">
        <f t="shared" si="47"/>
        <v>3890</v>
      </c>
    </row>
    <row r="142" spans="1:9" ht="66" x14ac:dyDescent="0.25">
      <c r="A142" s="56">
        <v>129</v>
      </c>
      <c r="B142" s="116" t="s">
        <v>300</v>
      </c>
      <c r="C142" s="117" t="s">
        <v>89</v>
      </c>
      <c r="D142" s="117" t="s">
        <v>55</v>
      </c>
      <c r="E142" s="117" t="s">
        <v>326</v>
      </c>
      <c r="F142" s="117"/>
      <c r="G142" s="104">
        <f>G143</f>
        <v>182.4</v>
      </c>
      <c r="H142" s="104">
        <f t="shared" ref="H142:I142" si="48">H143</f>
        <v>0</v>
      </c>
      <c r="I142" s="104">
        <f t="shared" si="48"/>
        <v>0</v>
      </c>
    </row>
    <row r="143" spans="1:9" ht="66" x14ac:dyDescent="0.25">
      <c r="A143" s="56">
        <v>130</v>
      </c>
      <c r="B143" s="116" t="s">
        <v>32</v>
      </c>
      <c r="C143" s="117" t="s">
        <v>89</v>
      </c>
      <c r="D143" s="117" t="s">
        <v>55</v>
      </c>
      <c r="E143" s="117" t="s">
        <v>326</v>
      </c>
      <c r="F143" s="117" t="s">
        <v>97</v>
      </c>
      <c r="G143" s="104">
        <f t="shared" ref="G143:I143" si="49">G144</f>
        <v>182.4</v>
      </c>
      <c r="H143" s="104">
        <f t="shared" si="49"/>
        <v>0</v>
      </c>
      <c r="I143" s="104">
        <f t="shared" si="49"/>
        <v>0</v>
      </c>
    </row>
    <row r="144" spans="1:9" ht="33" x14ac:dyDescent="0.25">
      <c r="A144" s="56">
        <v>131</v>
      </c>
      <c r="B144" s="118" t="s">
        <v>57</v>
      </c>
      <c r="C144" s="119" t="s">
        <v>89</v>
      </c>
      <c r="D144" s="119" t="s">
        <v>55</v>
      </c>
      <c r="E144" s="119" t="s">
        <v>326</v>
      </c>
      <c r="F144" s="119" t="s">
        <v>71</v>
      </c>
      <c r="G144" s="108">
        <v>182.4</v>
      </c>
      <c r="H144" s="108"/>
      <c r="I144" s="108"/>
    </row>
    <row r="145" spans="1:9" ht="18" x14ac:dyDescent="0.25">
      <c r="A145" s="56">
        <v>132</v>
      </c>
      <c r="B145" s="116" t="s">
        <v>24</v>
      </c>
      <c r="C145" s="117" t="s">
        <v>89</v>
      </c>
      <c r="D145" s="117" t="s">
        <v>55</v>
      </c>
      <c r="E145" s="117"/>
      <c r="F145" s="117"/>
      <c r="G145" s="104">
        <f t="shared" ref="G145:I147" si="50">G146</f>
        <v>3890</v>
      </c>
      <c r="H145" s="104">
        <f t="shared" si="50"/>
        <v>3890</v>
      </c>
      <c r="I145" s="104">
        <f t="shared" si="50"/>
        <v>3890</v>
      </c>
    </row>
    <row r="146" spans="1:9" ht="18" x14ac:dyDescent="0.25">
      <c r="A146" s="56">
        <v>133</v>
      </c>
      <c r="B146" s="116" t="s">
        <v>74</v>
      </c>
      <c r="C146" s="117" t="s">
        <v>89</v>
      </c>
      <c r="D146" s="117" t="s">
        <v>55</v>
      </c>
      <c r="E146" s="117" t="s">
        <v>183</v>
      </c>
      <c r="F146" s="117"/>
      <c r="G146" s="104">
        <f t="shared" si="50"/>
        <v>3890</v>
      </c>
      <c r="H146" s="104">
        <f t="shared" si="50"/>
        <v>3890</v>
      </c>
      <c r="I146" s="104">
        <f t="shared" si="50"/>
        <v>3890</v>
      </c>
    </row>
    <row r="147" spans="1:9" ht="33" x14ac:dyDescent="0.25">
      <c r="A147" s="56">
        <v>134</v>
      </c>
      <c r="B147" s="116" t="s">
        <v>87</v>
      </c>
      <c r="C147" s="117" t="s">
        <v>89</v>
      </c>
      <c r="D147" s="117" t="s">
        <v>55</v>
      </c>
      <c r="E147" s="117" t="s">
        <v>184</v>
      </c>
      <c r="F147" s="117"/>
      <c r="G147" s="104">
        <f>G148</f>
        <v>3890</v>
      </c>
      <c r="H147" s="104">
        <f t="shared" si="50"/>
        <v>3890</v>
      </c>
      <c r="I147" s="104">
        <f t="shared" si="50"/>
        <v>3890</v>
      </c>
    </row>
    <row r="148" spans="1:9" ht="66" x14ac:dyDescent="0.25">
      <c r="A148" s="56">
        <v>135</v>
      </c>
      <c r="B148" s="116" t="s">
        <v>212</v>
      </c>
      <c r="C148" s="117" t="s">
        <v>89</v>
      </c>
      <c r="D148" s="117" t="s">
        <v>55</v>
      </c>
      <c r="E148" s="117" t="s">
        <v>185</v>
      </c>
      <c r="F148" s="117"/>
      <c r="G148" s="104">
        <f t="shared" ref="G148:I149" si="51">G149</f>
        <v>3890</v>
      </c>
      <c r="H148" s="104">
        <f t="shared" si="51"/>
        <v>3890</v>
      </c>
      <c r="I148" s="104">
        <f t="shared" si="51"/>
        <v>3890</v>
      </c>
    </row>
    <row r="149" spans="1:9" ht="18" x14ac:dyDescent="0.25">
      <c r="A149" s="56">
        <v>136</v>
      </c>
      <c r="B149" s="116" t="s">
        <v>58</v>
      </c>
      <c r="C149" s="117" t="s">
        <v>89</v>
      </c>
      <c r="D149" s="117" t="s">
        <v>55</v>
      </c>
      <c r="E149" s="117" t="s">
        <v>185</v>
      </c>
      <c r="F149" s="117">
        <v>500</v>
      </c>
      <c r="G149" s="104">
        <f t="shared" si="51"/>
        <v>3890</v>
      </c>
      <c r="H149" s="104">
        <f t="shared" si="51"/>
        <v>3890</v>
      </c>
      <c r="I149" s="104">
        <f t="shared" si="51"/>
        <v>3890</v>
      </c>
    </row>
    <row r="150" spans="1:9" ht="18" x14ac:dyDescent="0.25">
      <c r="A150" s="56">
        <v>137</v>
      </c>
      <c r="B150" s="120" t="s">
        <v>39</v>
      </c>
      <c r="C150" s="121" t="s">
        <v>89</v>
      </c>
      <c r="D150" s="121" t="s">
        <v>55</v>
      </c>
      <c r="E150" s="121" t="s">
        <v>185</v>
      </c>
      <c r="F150" s="121" t="s">
        <v>71</v>
      </c>
      <c r="G150" s="107">
        <v>3890</v>
      </c>
      <c r="H150" s="107">
        <v>3890</v>
      </c>
      <c r="I150" s="107">
        <v>3890</v>
      </c>
    </row>
    <row r="151" spans="1:9" ht="18" x14ac:dyDescent="0.25">
      <c r="A151" s="56">
        <v>138</v>
      </c>
      <c r="B151" s="115" t="s">
        <v>327</v>
      </c>
      <c r="C151" s="113" t="s">
        <v>89</v>
      </c>
      <c r="D151" s="113" t="s">
        <v>328</v>
      </c>
      <c r="E151" s="117"/>
      <c r="F151" s="117"/>
      <c r="G151" s="104">
        <f>G153</f>
        <v>9.5</v>
      </c>
      <c r="H151" s="104">
        <f t="shared" ref="H151:I151" si="52">H153</f>
        <v>0</v>
      </c>
      <c r="I151" s="104">
        <f t="shared" si="52"/>
        <v>0</v>
      </c>
    </row>
    <row r="152" spans="1:9" ht="18" x14ac:dyDescent="0.25">
      <c r="A152" s="56">
        <v>139</v>
      </c>
      <c r="B152" s="115" t="s">
        <v>329</v>
      </c>
      <c r="C152" s="113" t="s">
        <v>89</v>
      </c>
      <c r="D152" s="113" t="s">
        <v>330</v>
      </c>
      <c r="E152" s="117"/>
      <c r="F152" s="117"/>
      <c r="G152" s="104">
        <f>G153</f>
        <v>9.5</v>
      </c>
      <c r="H152" s="104">
        <f t="shared" ref="H152:I152" si="53">H153</f>
        <v>0</v>
      </c>
      <c r="I152" s="104">
        <f t="shared" si="53"/>
        <v>0</v>
      </c>
    </row>
    <row r="153" spans="1:9" ht="99" x14ac:dyDescent="0.25">
      <c r="A153" s="56">
        <v>140</v>
      </c>
      <c r="B153" s="116" t="s">
        <v>331</v>
      </c>
      <c r="C153" s="123" t="s">
        <v>89</v>
      </c>
      <c r="D153" s="123" t="s">
        <v>330</v>
      </c>
      <c r="E153" s="123" t="s">
        <v>332</v>
      </c>
      <c r="F153" s="123"/>
      <c r="G153" s="110">
        <f t="shared" ref="G153:I154" si="54">G154</f>
        <v>9.5</v>
      </c>
      <c r="H153" s="110">
        <f t="shared" si="54"/>
        <v>0</v>
      </c>
      <c r="I153" s="110">
        <f t="shared" si="54"/>
        <v>0</v>
      </c>
    </row>
    <row r="154" spans="1:9" ht="33" x14ac:dyDescent="0.25">
      <c r="A154" s="56">
        <v>141</v>
      </c>
      <c r="B154" s="124" t="s">
        <v>35</v>
      </c>
      <c r="C154" s="123" t="s">
        <v>89</v>
      </c>
      <c r="D154" s="123" t="s">
        <v>330</v>
      </c>
      <c r="E154" s="123" t="s">
        <v>332</v>
      </c>
      <c r="F154" s="123" t="s">
        <v>81</v>
      </c>
      <c r="G154" s="110">
        <f t="shared" si="54"/>
        <v>9.5</v>
      </c>
      <c r="H154" s="110">
        <f t="shared" si="54"/>
        <v>0</v>
      </c>
      <c r="I154" s="110">
        <f t="shared" si="54"/>
        <v>0</v>
      </c>
    </row>
    <row r="155" spans="1:9" ht="33" x14ac:dyDescent="0.25">
      <c r="A155" s="56">
        <v>142</v>
      </c>
      <c r="B155" s="125" t="s">
        <v>333</v>
      </c>
      <c r="C155" s="126" t="s">
        <v>89</v>
      </c>
      <c r="D155" s="126" t="s">
        <v>330</v>
      </c>
      <c r="E155" s="126" t="s">
        <v>332</v>
      </c>
      <c r="F155" s="126" t="s">
        <v>154</v>
      </c>
      <c r="G155" s="111">
        <v>9.5</v>
      </c>
      <c r="H155" s="111"/>
      <c r="I155" s="111"/>
    </row>
    <row r="156" spans="1:9" ht="18" x14ac:dyDescent="0.25">
      <c r="A156" s="56">
        <v>143</v>
      </c>
      <c r="B156" s="116" t="s">
        <v>237</v>
      </c>
      <c r="C156" s="117"/>
      <c r="D156" s="117"/>
      <c r="E156" s="117"/>
      <c r="F156" s="117"/>
      <c r="G156" s="104"/>
      <c r="H156" s="104">
        <v>268.2</v>
      </c>
      <c r="I156" s="104">
        <v>550.70000000000005</v>
      </c>
    </row>
    <row r="157" spans="1:9" ht="18" x14ac:dyDescent="0.25">
      <c r="A157" s="56"/>
      <c r="B157" s="115" t="s">
        <v>59</v>
      </c>
      <c r="C157" s="113"/>
      <c r="D157" s="113"/>
      <c r="E157" s="113"/>
      <c r="F157" s="113"/>
      <c r="G157" s="103">
        <f>G9+G59+G68+G89+G100+G140+G153+G156</f>
        <v>12180.2</v>
      </c>
      <c r="H157" s="103">
        <f>H9+H59+H68+H89+H100+H140+H156</f>
        <v>10871.6</v>
      </c>
      <c r="I157" s="103">
        <f>I9+I59+I68+I89+I100+I140+I156</f>
        <v>11166.3</v>
      </c>
    </row>
    <row r="158" spans="1:9" hidden="1" x14ac:dyDescent="0.2">
      <c r="H158" s="90">
        <f>H157-H156</f>
        <v>10603.4</v>
      </c>
      <c r="I158" s="90">
        <f>I157-I156</f>
        <v>10615.599999999999</v>
      </c>
    </row>
    <row r="159" spans="1:9" x14ac:dyDescent="0.2">
      <c r="H159" s="90"/>
      <c r="I159" s="90"/>
    </row>
    <row r="160" spans="1:9" x14ac:dyDescent="0.2">
      <c r="G160" s="90"/>
    </row>
  </sheetData>
  <mergeCells count="4">
    <mergeCell ref="A2:I2"/>
    <mergeCell ref="A4:I4"/>
    <mergeCell ref="H5:I5"/>
    <mergeCell ref="A3:I3"/>
  </mergeCells>
  <phoneticPr fontId="8" type="noConversion"/>
  <pageMargins left="0.78740157480314965" right="0.39370078740157483" top="0.39370078740157483" bottom="0.39370078740157483" header="0.51181102362204722" footer="0.51181102362204722"/>
  <pageSetup paperSize="9" scale="46" orientation="portrait" r:id="rId1"/>
  <headerFooter alignWithMargins="0"/>
  <rowBreaks count="2" manualBreakCount="2">
    <brk id="67" max="8" man="1"/>
    <brk id="9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J184"/>
  <sheetViews>
    <sheetView zoomScaleNormal="100" workbookViewId="0">
      <pane ySplit="10" topLeftCell="A176" activePane="bottomLeft" state="frozen"/>
      <selection pane="bottomLeft" activeCell="F183" sqref="F183:F184"/>
    </sheetView>
  </sheetViews>
  <sheetFormatPr defaultRowHeight="12.75" x14ac:dyDescent="0.2"/>
  <cols>
    <col min="1" max="1" width="4.140625" style="3" customWidth="1"/>
    <col min="2" max="2" width="55.7109375" style="3" customWidth="1"/>
    <col min="3" max="3" width="15" style="3" customWidth="1"/>
    <col min="4" max="4" width="6.42578125" style="3" customWidth="1"/>
    <col min="5" max="8" width="10.7109375" style="3" customWidth="1"/>
    <col min="9" max="9" width="9.140625" style="3" hidden="1" customWidth="1"/>
    <col min="10" max="16384" width="9.140625" style="3"/>
  </cols>
  <sheetData>
    <row r="2" spans="1:9" ht="13.5" customHeight="1" x14ac:dyDescent="0.2">
      <c r="A2" s="138"/>
      <c r="B2" s="138"/>
      <c r="C2" s="138"/>
      <c r="D2" s="138"/>
      <c r="E2" s="138"/>
      <c r="F2" s="138"/>
    </row>
    <row r="3" spans="1:9" ht="20.25" customHeight="1" x14ac:dyDescent="0.2">
      <c r="A3" s="138"/>
      <c r="B3" s="138"/>
      <c r="C3" s="138"/>
      <c r="D3" s="138"/>
      <c r="E3" s="138"/>
      <c r="F3" s="138"/>
    </row>
    <row r="4" spans="1:9" ht="33" customHeight="1" x14ac:dyDescent="0.2">
      <c r="A4" s="138" t="s">
        <v>359</v>
      </c>
      <c r="B4" s="138"/>
      <c r="C4" s="138"/>
      <c r="D4" s="138"/>
      <c r="E4" s="138"/>
      <c r="F4" s="138"/>
      <c r="G4" s="138"/>
      <c r="H4" s="138"/>
    </row>
    <row r="5" spans="1:9" ht="38.25" customHeight="1" x14ac:dyDescent="0.2">
      <c r="A5" s="138" t="s">
        <v>342</v>
      </c>
      <c r="B5" s="138"/>
      <c r="C5" s="138"/>
      <c r="D5" s="138"/>
      <c r="E5" s="138"/>
      <c r="F5" s="138"/>
      <c r="G5" s="138"/>
      <c r="H5" s="138"/>
    </row>
    <row r="6" spans="1:9" ht="8.25" customHeight="1" x14ac:dyDescent="0.2">
      <c r="A6" s="40"/>
      <c r="B6" s="40"/>
      <c r="C6" s="40"/>
      <c r="D6" s="40"/>
      <c r="E6" s="40"/>
      <c r="F6" s="40"/>
    </row>
    <row r="7" spans="1:9" ht="59.25" hidden="1" customHeight="1" x14ac:dyDescent="0.2">
      <c r="A7" s="158" t="s">
        <v>231</v>
      </c>
      <c r="B7" s="158"/>
      <c r="C7" s="158"/>
      <c r="D7" s="158"/>
      <c r="E7" s="158"/>
      <c r="F7" s="158"/>
    </row>
    <row r="8" spans="1:9" ht="54" customHeight="1" x14ac:dyDescent="0.2">
      <c r="A8" s="139" t="s">
        <v>315</v>
      </c>
      <c r="B8" s="139"/>
      <c r="C8" s="139"/>
      <c r="D8" s="139"/>
      <c r="E8" s="139"/>
      <c r="F8" s="139"/>
      <c r="G8" s="139"/>
      <c r="H8" s="139"/>
    </row>
    <row r="9" spans="1:9" ht="15" customHeight="1" x14ac:dyDescent="0.2">
      <c r="A9" s="62"/>
      <c r="B9" s="62"/>
      <c r="C9" s="62"/>
      <c r="D9" s="62"/>
      <c r="E9" s="62"/>
      <c r="F9" s="29"/>
      <c r="G9" s="153" t="s">
        <v>280</v>
      </c>
      <c r="H9" s="153"/>
    </row>
    <row r="10" spans="1:9" ht="38.25" x14ac:dyDescent="0.2">
      <c r="A10" s="63" t="s">
        <v>111</v>
      </c>
      <c r="B10" s="63" t="s">
        <v>265</v>
      </c>
      <c r="C10" s="63" t="s">
        <v>28</v>
      </c>
      <c r="D10" s="63" t="s">
        <v>29</v>
      </c>
      <c r="E10" s="63" t="s">
        <v>56</v>
      </c>
      <c r="F10" s="86" t="s">
        <v>313</v>
      </c>
      <c r="G10" s="86" t="s">
        <v>282</v>
      </c>
      <c r="H10" s="86" t="s">
        <v>314</v>
      </c>
    </row>
    <row r="11" spans="1:9" x14ac:dyDescent="0.2">
      <c r="A11" s="7"/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</row>
    <row r="12" spans="1:9" x14ac:dyDescent="0.2">
      <c r="A12" s="91">
        <v>1</v>
      </c>
      <c r="B12" s="23" t="s">
        <v>74</v>
      </c>
      <c r="C12" s="32" t="s">
        <v>183</v>
      </c>
      <c r="D12" s="35"/>
      <c r="E12" s="35"/>
      <c r="F12" s="33">
        <f>F13</f>
        <v>4072.4</v>
      </c>
      <c r="G12" s="33">
        <f>G13</f>
        <v>3890</v>
      </c>
      <c r="H12" s="33">
        <f>H13</f>
        <v>3890</v>
      </c>
      <c r="I12" s="38"/>
    </row>
    <row r="13" spans="1:9" ht="25.5" x14ac:dyDescent="0.2">
      <c r="A13" s="91">
        <v>2</v>
      </c>
      <c r="B13" s="61" t="s">
        <v>80</v>
      </c>
      <c r="C13" s="50" t="s">
        <v>184</v>
      </c>
      <c r="D13" s="92"/>
      <c r="E13" s="92"/>
      <c r="F13" s="93">
        <f>F14+F17</f>
        <v>4072.4</v>
      </c>
      <c r="G13" s="93">
        <f>G17</f>
        <v>3890</v>
      </c>
      <c r="H13" s="93">
        <f>H17</f>
        <v>3890</v>
      </c>
    </row>
    <row r="14" spans="1:9" ht="63.75" x14ac:dyDescent="0.2">
      <c r="A14" s="91">
        <v>3</v>
      </c>
      <c r="B14" s="61" t="s">
        <v>300</v>
      </c>
      <c r="C14" s="50" t="s">
        <v>326</v>
      </c>
      <c r="D14" s="92"/>
      <c r="E14" s="92"/>
      <c r="F14" s="93">
        <f>F15</f>
        <v>182.4</v>
      </c>
      <c r="G14" s="93"/>
      <c r="H14" s="93"/>
    </row>
    <row r="15" spans="1:9" x14ac:dyDescent="0.2">
      <c r="A15" s="91">
        <v>4</v>
      </c>
      <c r="B15" s="61" t="s">
        <v>58</v>
      </c>
      <c r="C15" s="50" t="s">
        <v>326</v>
      </c>
      <c r="D15" s="50" t="s">
        <v>97</v>
      </c>
      <c r="E15" s="92"/>
      <c r="F15" s="93">
        <f>F16</f>
        <v>182.4</v>
      </c>
      <c r="G15" s="93"/>
      <c r="H15" s="93"/>
    </row>
    <row r="16" spans="1:9" x14ac:dyDescent="0.2">
      <c r="A16" s="91">
        <v>5</v>
      </c>
      <c r="B16" s="94" t="s">
        <v>39</v>
      </c>
      <c r="C16" s="81" t="s">
        <v>185</v>
      </c>
      <c r="D16" s="81" t="s">
        <v>71</v>
      </c>
      <c r="E16" s="95"/>
      <c r="F16" s="96">
        <v>182.4</v>
      </c>
      <c r="G16" s="96"/>
      <c r="H16" s="96"/>
      <c r="I16" s="38">
        <f>SUM(F16:H16)</f>
        <v>182.4</v>
      </c>
    </row>
    <row r="17" spans="1:9" ht="63.75" x14ac:dyDescent="0.2">
      <c r="A17" s="91">
        <v>6</v>
      </c>
      <c r="B17" s="61" t="s">
        <v>197</v>
      </c>
      <c r="C17" s="50" t="s">
        <v>185</v>
      </c>
      <c r="D17" s="92"/>
      <c r="E17" s="92"/>
      <c r="F17" s="93">
        <f t="shared" ref="F17:H18" si="0">F18</f>
        <v>3890</v>
      </c>
      <c r="G17" s="93">
        <f t="shared" si="0"/>
        <v>3890</v>
      </c>
      <c r="H17" s="93">
        <f t="shared" si="0"/>
        <v>3890</v>
      </c>
      <c r="I17" s="38"/>
    </row>
    <row r="18" spans="1:9" x14ac:dyDescent="0.2">
      <c r="A18" s="91">
        <v>7</v>
      </c>
      <c r="B18" s="61" t="s">
        <v>58</v>
      </c>
      <c r="C18" s="50" t="s">
        <v>185</v>
      </c>
      <c r="D18" s="50" t="s">
        <v>97</v>
      </c>
      <c r="E18" s="50"/>
      <c r="F18" s="93">
        <f t="shared" si="0"/>
        <v>3890</v>
      </c>
      <c r="G18" s="93">
        <f t="shared" si="0"/>
        <v>3890</v>
      </c>
      <c r="H18" s="93">
        <f t="shared" si="0"/>
        <v>3890</v>
      </c>
      <c r="I18" s="38"/>
    </row>
    <row r="19" spans="1:9" x14ac:dyDescent="0.2">
      <c r="A19" s="91">
        <v>8</v>
      </c>
      <c r="B19" s="94" t="s">
        <v>39</v>
      </c>
      <c r="C19" s="81" t="s">
        <v>185</v>
      </c>
      <c r="D19" s="81" t="s">
        <v>71</v>
      </c>
      <c r="E19" s="81"/>
      <c r="F19" s="96">
        <v>3890</v>
      </c>
      <c r="G19" s="96">
        <v>3890</v>
      </c>
      <c r="H19" s="96">
        <v>3890</v>
      </c>
      <c r="I19" s="38"/>
    </row>
    <row r="20" spans="1:9" x14ac:dyDescent="0.2">
      <c r="A20" s="91">
        <v>9</v>
      </c>
      <c r="B20" s="23" t="s">
        <v>341</v>
      </c>
      <c r="C20" s="32"/>
      <c r="D20" s="32"/>
      <c r="E20" s="32" t="s">
        <v>54</v>
      </c>
      <c r="F20" s="33">
        <f>F21</f>
        <v>4072.4</v>
      </c>
      <c r="G20" s="33">
        <f t="shared" ref="G20:H20" si="1">G21</f>
        <v>3890</v>
      </c>
      <c r="H20" s="33">
        <f t="shared" si="1"/>
        <v>3890</v>
      </c>
    </row>
    <row r="21" spans="1:9" x14ac:dyDescent="0.2">
      <c r="A21" s="91">
        <v>10</v>
      </c>
      <c r="B21" s="23" t="s">
        <v>24</v>
      </c>
      <c r="C21" s="32"/>
      <c r="D21" s="32"/>
      <c r="E21" s="32" t="s">
        <v>55</v>
      </c>
      <c r="F21" s="33">
        <f>F14+F17</f>
        <v>4072.4</v>
      </c>
      <c r="G21" s="33">
        <f t="shared" ref="G21:H21" si="2">G17</f>
        <v>3890</v>
      </c>
      <c r="H21" s="33">
        <f t="shared" si="2"/>
        <v>3890</v>
      </c>
    </row>
    <row r="22" spans="1:9" ht="38.25" x14ac:dyDescent="0.2">
      <c r="A22" s="91">
        <v>11</v>
      </c>
      <c r="B22" s="23" t="s">
        <v>66</v>
      </c>
      <c r="C22" s="32" t="s">
        <v>175</v>
      </c>
      <c r="D22" s="32"/>
      <c r="E22" s="32"/>
      <c r="F22" s="33">
        <f>F23+F65</f>
        <v>2970.4000000000005</v>
      </c>
      <c r="G22" s="33">
        <f t="shared" ref="G22:H22" si="3">G23+G65</f>
        <v>2115.5</v>
      </c>
      <c r="H22" s="33">
        <f t="shared" si="3"/>
        <v>2117.1999999999998</v>
      </c>
    </row>
    <row r="23" spans="1:9" ht="63.75" x14ac:dyDescent="0.2">
      <c r="A23" s="91">
        <v>12</v>
      </c>
      <c r="B23" s="61" t="s">
        <v>188</v>
      </c>
      <c r="C23" s="32" t="s">
        <v>176</v>
      </c>
      <c r="D23" s="32"/>
      <c r="E23" s="32"/>
      <c r="F23" s="33">
        <f>F24+F29+F34+F39+F44+F51+F60</f>
        <v>1576.5000000000002</v>
      </c>
      <c r="G23" s="33">
        <f t="shared" ref="G23:H23" si="4">G24+G29+G34+G39+G44+G51+G60</f>
        <v>1294.6000000000001</v>
      </c>
      <c r="H23" s="33">
        <f t="shared" si="4"/>
        <v>1294.6000000000001</v>
      </c>
      <c r="I23" s="38">
        <f>SUM(F23:H23)</f>
        <v>4165.7000000000007</v>
      </c>
    </row>
    <row r="24" spans="1:9" ht="63.75" hidden="1" x14ac:dyDescent="0.2">
      <c r="A24" s="91">
        <v>13</v>
      </c>
      <c r="B24" s="61" t="s">
        <v>300</v>
      </c>
      <c r="C24" s="50" t="s">
        <v>321</v>
      </c>
      <c r="D24" s="92"/>
      <c r="E24" s="92"/>
      <c r="F24" s="93">
        <f>F25</f>
        <v>0</v>
      </c>
      <c r="G24" s="93"/>
      <c r="H24" s="93"/>
    </row>
    <row r="25" spans="1:9" ht="51" hidden="1" x14ac:dyDescent="0.2">
      <c r="A25" s="91">
        <v>14</v>
      </c>
      <c r="B25" s="61" t="s">
        <v>32</v>
      </c>
      <c r="C25" s="50" t="s">
        <v>321</v>
      </c>
      <c r="D25" s="50" t="s">
        <v>153</v>
      </c>
      <c r="E25" s="92"/>
      <c r="F25" s="93">
        <f>F26</f>
        <v>0</v>
      </c>
      <c r="G25" s="93"/>
      <c r="H25" s="93"/>
    </row>
    <row r="26" spans="1:9" ht="25.5" hidden="1" x14ac:dyDescent="0.2">
      <c r="A26" s="91">
        <v>15</v>
      </c>
      <c r="B26" s="97" t="s">
        <v>57</v>
      </c>
      <c r="C26" s="81" t="s">
        <v>334</v>
      </c>
      <c r="D26" s="81" t="s">
        <v>120</v>
      </c>
      <c r="E26" s="95"/>
      <c r="F26" s="96"/>
      <c r="G26" s="96"/>
      <c r="H26" s="96"/>
      <c r="I26" s="38">
        <f>SUM(F26:H26)</f>
        <v>0</v>
      </c>
    </row>
    <row r="27" spans="1:9" ht="25.5" hidden="1" x14ac:dyDescent="0.2">
      <c r="A27" s="91">
        <v>16</v>
      </c>
      <c r="B27" s="23" t="s">
        <v>163</v>
      </c>
      <c r="C27" s="50"/>
      <c r="D27" s="50"/>
      <c r="E27" s="32" t="s">
        <v>47</v>
      </c>
      <c r="F27" s="93">
        <f>F28</f>
        <v>0</v>
      </c>
      <c r="G27" s="93"/>
      <c r="H27" s="93"/>
    </row>
    <row r="28" spans="1:9" ht="38.25" hidden="1" x14ac:dyDescent="0.2">
      <c r="A28" s="91">
        <v>17</v>
      </c>
      <c r="B28" s="23" t="s">
        <v>272</v>
      </c>
      <c r="C28" s="50"/>
      <c r="D28" s="50"/>
      <c r="E28" s="32" t="s">
        <v>2</v>
      </c>
      <c r="F28" s="93">
        <f>F24</f>
        <v>0</v>
      </c>
      <c r="G28" s="93"/>
      <c r="H28" s="93"/>
    </row>
    <row r="29" spans="1:9" ht="63.75" x14ac:dyDescent="0.2">
      <c r="A29" s="91">
        <v>18</v>
      </c>
      <c r="B29" s="61" t="s">
        <v>300</v>
      </c>
      <c r="C29" s="50" t="s">
        <v>321</v>
      </c>
      <c r="D29" s="92"/>
      <c r="E29" s="92"/>
      <c r="F29" s="93">
        <f>F30</f>
        <v>150</v>
      </c>
      <c r="G29" s="93"/>
      <c r="H29" s="93"/>
    </row>
    <row r="30" spans="1:9" ht="51" x14ac:dyDescent="0.2">
      <c r="A30" s="91">
        <v>19</v>
      </c>
      <c r="B30" s="61" t="s">
        <v>32</v>
      </c>
      <c r="C30" s="50" t="s">
        <v>321</v>
      </c>
      <c r="D30" s="50" t="s">
        <v>153</v>
      </c>
      <c r="E30" s="92"/>
      <c r="F30" s="93">
        <f>F31</f>
        <v>150</v>
      </c>
      <c r="G30" s="93"/>
      <c r="H30" s="93"/>
    </row>
    <row r="31" spans="1:9" ht="25.5" x14ac:dyDescent="0.2">
      <c r="A31" s="91">
        <v>20</v>
      </c>
      <c r="B31" s="97" t="s">
        <v>57</v>
      </c>
      <c r="C31" s="81" t="s">
        <v>321</v>
      </c>
      <c r="D31" s="81" t="s">
        <v>120</v>
      </c>
      <c r="E31" s="95"/>
      <c r="F31" s="96">
        <v>150</v>
      </c>
      <c r="G31" s="96"/>
      <c r="H31" s="96"/>
      <c r="I31" s="38">
        <f>SUM(F31:H31)</f>
        <v>150</v>
      </c>
    </row>
    <row r="32" spans="1:9" x14ac:dyDescent="0.2">
      <c r="A32" s="91">
        <v>21</v>
      </c>
      <c r="B32" s="23" t="s">
        <v>21</v>
      </c>
      <c r="C32" s="32"/>
      <c r="D32" s="32"/>
      <c r="E32" s="32" t="s">
        <v>51</v>
      </c>
      <c r="F32" s="33">
        <f>F33</f>
        <v>150</v>
      </c>
      <c r="G32" s="33">
        <f>G33</f>
        <v>0</v>
      </c>
      <c r="H32" s="33">
        <f>H33</f>
        <v>0</v>
      </c>
    </row>
    <row r="33" spans="1:9" ht="25.5" x14ac:dyDescent="0.2">
      <c r="A33" s="91">
        <v>22</v>
      </c>
      <c r="B33" s="23" t="s">
        <v>23</v>
      </c>
      <c r="C33" s="32"/>
      <c r="D33" s="32"/>
      <c r="E33" s="32" t="s">
        <v>53</v>
      </c>
      <c r="F33" s="33">
        <f>F29</f>
        <v>150</v>
      </c>
      <c r="G33" s="33">
        <f t="shared" ref="G33:H33" si="5">G29</f>
        <v>0</v>
      </c>
      <c r="H33" s="33">
        <f t="shared" si="5"/>
        <v>0</v>
      </c>
      <c r="I33" s="38">
        <f>SUM(F33:H33)</f>
        <v>150</v>
      </c>
    </row>
    <row r="34" spans="1:9" ht="89.25" x14ac:dyDescent="0.2">
      <c r="A34" s="91">
        <v>23</v>
      </c>
      <c r="B34" s="61" t="s">
        <v>335</v>
      </c>
      <c r="C34" s="83" t="s">
        <v>336</v>
      </c>
      <c r="D34" s="83"/>
      <c r="E34" s="92"/>
      <c r="F34" s="93">
        <f t="shared" ref="F34:H35" si="6">F35</f>
        <v>9.5</v>
      </c>
      <c r="G34" s="93">
        <f t="shared" si="6"/>
        <v>0</v>
      </c>
      <c r="H34" s="93">
        <f t="shared" si="6"/>
        <v>0</v>
      </c>
    </row>
    <row r="35" spans="1:9" ht="25.5" x14ac:dyDescent="0.2">
      <c r="A35" s="91">
        <v>24</v>
      </c>
      <c r="B35" s="61" t="s">
        <v>35</v>
      </c>
      <c r="C35" s="83" t="s">
        <v>336</v>
      </c>
      <c r="D35" s="83">
        <v>200</v>
      </c>
      <c r="E35" s="92"/>
      <c r="F35" s="93">
        <f t="shared" si="6"/>
        <v>9.5</v>
      </c>
      <c r="G35" s="93">
        <f t="shared" si="6"/>
        <v>0</v>
      </c>
      <c r="H35" s="93">
        <f t="shared" si="6"/>
        <v>0</v>
      </c>
    </row>
    <row r="36" spans="1:9" ht="25.5" x14ac:dyDescent="0.2">
      <c r="A36" s="91">
        <v>25</v>
      </c>
      <c r="B36" s="94" t="s">
        <v>337</v>
      </c>
      <c r="C36" s="84" t="s">
        <v>336</v>
      </c>
      <c r="D36" s="84" t="s">
        <v>154</v>
      </c>
      <c r="E36" s="95"/>
      <c r="F36" s="96">
        <v>9.5</v>
      </c>
      <c r="G36" s="96"/>
      <c r="H36" s="96"/>
    </row>
    <row r="37" spans="1:9" x14ac:dyDescent="0.2">
      <c r="A37" s="91">
        <v>26</v>
      </c>
      <c r="B37" s="23" t="s">
        <v>327</v>
      </c>
      <c r="C37" s="30"/>
      <c r="D37" s="30"/>
      <c r="E37" s="30" t="s">
        <v>328</v>
      </c>
      <c r="F37" s="33">
        <f>F38</f>
        <v>9.5</v>
      </c>
      <c r="G37" s="33">
        <f>G38</f>
        <v>0</v>
      </c>
      <c r="H37" s="33">
        <f>H38</f>
        <v>0</v>
      </c>
    </row>
    <row r="38" spans="1:9" x14ac:dyDescent="0.2">
      <c r="A38" s="91">
        <v>27</v>
      </c>
      <c r="B38" s="23" t="s">
        <v>329</v>
      </c>
      <c r="C38" s="30"/>
      <c r="D38" s="30"/>
      <c r="E38" s="30" t="s">
        <v>330</v>
      </c>
      <c r="F38" s="33">
        <f>F34</f>
        <v>9.5</v>
      </c>
      <c r="G38" s="33">
        <f>G34</f>
        <v>0</v>
      </c>
      <c r="H38" s="33">
        <f>H34</f>
        <v>0</v>
      </c>
      <c r="I38" s="38">
        <f>SUM(F38:H38)</f>
        <v>9.5</v>
      </c>
    </row>
    <row r="39" spans="1:9" ht="76.5" x14ac:dyDescent="0.2">
      <c r="A39" s="91">
        <v>28</v>
      </c>
      <c r="B39" s="61" t="s">
        <v>191</v>
      </c>
      <c r="C39" s="83" t="s">
        <v>177</v>
      </c>
      <c r="D39" s="85"/>
      <c r="E39" s="83"/>
      <c r="F39" s="93">
        <f t="shared" ref="F39:H40" si="7">F40</f>
        <v>1</v>
      </c>
      <c r="G39" s="93">
        <f t="shared" si="7"/>
        <v>1</v>
      </c>
      <c r="H39" s="93">
        <f t="shared" si="7"/>
        <v>1</v>
      </c>
    </row>
    <row r="40" spans="1:9" ht="25.5" x14ac:dyDescent="0.2">
      <c r="A40" s="91">
        <v>29</v>
      </c>
      <c r="B40" s="61" t="s">
        <v>35</v>
      </c>
      <c r="C40" s="83" t="s">
        <v>177</v>
      </c>
      <c r="D40" s="83">
        <v>200</v>
      </c>
      <c r="E40" s="92"/>
      <c r="F40" s="93">
        <f t="shared" si="7"/>
        <v>1</v>
      </c>
      <c r="G40" s="93">
        <f t="shared" si="7"/>
        <v>1</v>
      </c>
      <c r="H40" s="93">
        <f t="shared" si="7"/>
        <v>1</v>
      </c>
      <c r="I40" s="38">
        <f>SUM(F40:H40)</f>
        <v>3</v>
      </c>
    </row>
    <row r="41" spans="1:9" ht="25.5" x14ac:dyDescent="0.2">
      <c r="A41" s="91">
        <v>30</v>
      </c>
      <c r="B41" s="94" t="s">
        <v>36</v>
      </c>
      <c r="C41" s="84" t="s">
        <v>177</v>
      </c>
      <c r="D41" s="84">
        <v>240</v>
      </c>
      <c r="E41" s="95"/>
      <c r="F41" s="96">
        <v>1</v>
      </c>
      <c r="G41" s="96">
        <v>1</v>
      </c>
      <c r="H41" s="96">
        <v>1</v>
      </c>
    </row>
    <row r="42" spans="1:9" ht="25.5" x14ac:dyDescent="0.2">
      <c r="A42" s="91">
        <v>31</v>
      </c>
      <c r="B42" s="23" t="s">
        <v>163</v>
      </c>
      <c r="C42" s="30"/>
      <c r="D42" s="30"/>
      <c r="E42" s="32" t="s">
        <v>47</v>
      </c>
      <c r="F42" s="33">
        <f>F43</f>
        <v>1</v>
      </c>
      <c r="G42" s="33">
        <f>G43</f>
        <v>1</v>
      </c>
      <c r="H42" s="33">
        <f>H43</f>
        <v>1</v>
      </c>
      <c r="I42" s="38">
        <f>SUM(F42:H42)</f>
        <v>3</v>
      </c>
    </row>
    <row r="43" spans="1:9" ht="25.5" x14ac:dyDescent="0.2">
      <c r="A43" s="91">
        <v>32</v>
      </c>
      <c r="B43" s="23" t="s">
        <v>164</v>
      </c>
      <c r="C43" s="32"/>
      <c r="D43" s="32"/>
      <c r="E43" s="32" t="s">
        <v>48</v>
      </c>
      <c r="F43" s="33">
        <f>F39</f>
        <v>1</v>
      </c>
      <c r="G43" s="33">
        <f>G39</f>
        <v>1</v>
      </c>
      <c r="H43" s="33">
        <f>H39</f>
        <v>1</v>
      </c>
    </row>
    <row r="44" spans="1:9" ht="76.5" x14ac:dyDescent="0.2">
      <c r="A44" s="91">
        <v>33</v>
      </c>
      <c r="B44" s="61" t="s">
        <v>276</v>
      </c>
      <c r="C44" s="50" t="s">
        <v>275</v>
      </c>
      <c r="D44" s="50"/>
      <c r="E44" s="32"/>
      <c r="F44" s="33">
        <f>F45+F47</f>
        <v>287.10000000000002</v>
      </c>
      <c r="G44" s="33">
        <f t="shared" ref="G44:H44" si="8">G45+G47</f>
        <v>305.2</v>
      </c>
      <c r="H44" s="33">
        <f t="shared" si="8"/>
        <v>305.2</v>
      </c>
    </row>
    <row r="45" spans="1:9" ht="51" x14ac:dyDescent="0.2">
      <c r="A45" s="91">
        <v>34</v>
      </c>
      <c r="B45" s="61" t="s">
        <v>32</v>
      </c>
      <c r="C45" s="50" t="s">
        <v>275</v>
      </c>
      <c r="D45" s="50" t="s">
        <v>153</v>
      </c>
      <c r="E45" s="32"/>
      <c r="F45" s="33">
        <f>F46</f>
        <v>284</v>
      </c>
      <c r="G45" s="33">
        <f>G46</f>
        <v>284.2</v>
      </c>
      <c r="H45" s="33">
        <f>H46</f>
        <v>284.2</v>
      </c>
    </row>
    <row r="46" spans="1:9" x14ac:dyDescent="0.2">
      <c r="A46" s="91">
        <v>35</v>
      </c>
      <c r="B46" s="94" t="s">
        <v>33</v>
      </c>
      <c r="C46" s="81" t="s">
        <v>275</v>
      </c>
      <c r="D46" s="81" t="s">
        <v>120</v>
      </c>
      <c r="E46" s="81"/>
      <c r="F46" s="96">
        <v>284</v>
      </c>
      <c r="G46" s="96">
        <v>284.2</v>
      </c>
      <c r="H46" s="96">
        <v>284.2</v>
      </c>
    </row>
    <row r="47" spans="1:9" ht="25.5" x14ac:dyDescent="0.2">
      <c r="A47" s="91">
        <v>36</v>
      </c>
      <c r="B47" s="61" t="s">
        <v>35</v>
      </c>
      <c r="C47" s="50" t="s">
        <v>275</v>
      </c>
      <c r="D47" s="50" t="s">
        <v>81</v>
      </c>
      <c r="E47" s="32"/>
      <c r="F47" s="33">
        <f>F48</f>
        <v>3.1</v>
      </c>
      <c r="G47" s="33">
        <f>G48</f>
        <v>21</v>
      </c>
      <c r="H47" s="33">
        <f>H48</f>
        <v>21</v>
      </c>
    </row>
    <row r="48" spans="1:9" ht="25.5" x14ac:dyDescent="0.2">
      <c r="A48" s="91">
        <v>37</v>
      </c>
      <c r="B48" s="94" t="s">
        <v>36</v>
      </c>
      <c r="C48" s="81" t="s">
        <v>275</v>
      </c>
      <c r="D48" s="81" t="s">
        <v>154</v>
      </c>
      <c r="E48" s="81"/>
      <c r="F48" s="96">
        <v>3.1</v>
      </c>
      <c r="G48" s="96">
        <v>21</v>
      </c>
      <c r="H48" s="96">
        <v>21</v>
      </c>
    </row>
    <row r="49" spans="1:9" ht="25.5" x14ac:dyDescent="0.2">
      <c r="A49" s="91">
        <v>38</v>
      </c>
      <c r="B49" s="23" t="s">
        <v>163</v>
      </c>
      <c r="C49" s="32"/>
      <c r="D49" s="32"/>
      <c r="E49" s="32" t="s">
        <v>47</v>
      </c>
      <c r="F49" s="33">
        <f>F50</f>
        <v>287.10000000000002</v>
      </c>
      <c r="G49" s="33">
        <f>G50</f>
        <v>305.2</v>
      </c>
      <c r="H49" s="33">
        <f>H50</f>
        <v>305.2</v>
      </c>
    </row>
    <row r="50" spans="1:9" ht="38.25" x14ac:dyDescent="0.2">
      <c r="A50" s="91">
        <v>39</v>
      </c>
      <c r="B50" s="23" t="s">
        <v>272</v>
      </c>
      <c r="C50" s="32"/>
      <c r="D50" s="32"/>
      <c r="E50" s="32" t="s">
        <v>2</v>
      </c>
      <c r="F50" s="33">
        <f>F44</f>
        <v>287.10000000000002</v>
      </c>
      <c r="G50" s="33">
        <f>G44</f>
        <v>305.2</v>
      </c>
      <c r="H50" s="33">
        <f>H44</f>
        <v>305.2</v>
      </c>
      <c r="I50" s="33">
        <f t="shared" ref="I50" si="9">I61+I66+I71+I76+I83</f>
        <v>0</v>
      </c>
    </row>
    <row r="51" spans="1:9" ht="76.5" x14ac:dyDescent="0.2">
      <c r="A51" s="91">
        <v>40</v>
      </c>
      <c r="B51" s="61" t="s">
        <v>190</v>
      </c>
      <c r="C51" s="50" t="s">
        <v>182</v>
      </c>
      <c r="D51" s="50"/>
      <c r="E51" s="32"/>
      <c r="F51" s="33">
        <f>F52+F54+F56</f>
        <v>1070.7</v>
      </c>
      <c r="G51" s="33">
        <f>G52+G54+G56</f>
        <v>948.7</v>
      </c>
      <c r="H51" s="33">
        <f>H52+H54+H56</f>
        <v>948.7</v>
      </c>
    </row>
    <row r="52" spans="1:9" ht="51" x14ac:dyDescent="0.2">
      <c r="A52" s="91">
        <v>41</v>
      </c>
      <c r="B52" s="61" t="s">
        <v>32</v>
      </c>
      <c r="C52" s="50" t="s">
        <v>182</v>
      </c>
      <c r="D52" s="50" t="s">
        <v>153</v>
      </c>
      <c r="E52" s="32"/>
      <c r="F52" s="33">
        <f>F53</f>
        <v>859.3</v>
      </c>
      <c r="G52" s="33">
        <f>G53</f>
        <v>763.9</v>
      </c>
      <c r="H52" s="33">
        <f>H53</f>
        <v>763.9</v>
      </c>
    </row>
    <row r="53" spans="1:9" x14ac:dyDescent="0.2">
      <c r="A53" s="91">
        <v>42</v>
      </c>
      <c r="B53" s="94" t="s">
        <v>33</v>
      </c>
      <c r="C53" s="81" t="s">
        <v>182</v>
      </c>
      <c r="D53" s="81" t="s">
        <v>120</v>
      </c>
      <c r="E53" s="81"/>
      <c r="F53" s="96">
        <v>859.3</v>
      </c>
      <c r="G53" s="96">
        <v>763.9</v>
      </c>
      <c r="H53" s="96">
        <v>763.9</v>
      </c>
    </row>
    <row r="54" spans="1:9" ht="25.5" x14ac:dyDescent="0.2">
      <c r="A54" s="91">
        <v>43</v>
      </c>
      <c r="B54" s="61" t="s">
        <v>35</v>
      </c>
      <c r="C54" s="50" t="s">
        <v>182</v>
      </c>
      <c r="D54" s="50" t="s">
        <v>81</v>
      </c>
      <c r="E54" s="32"/>
      <c r="F54" s="33">
        <f>F55</f>
        <v>195.9</v>
      </c>
      <c r="G54" s="33">
        <f>G55</f>
        <v>169.3</v>
      </c>
      <c r="H54" s="33">
        <f>H55</f>
        <v>169.3</v>
      </c>
    </row>
    <row r="55" spans="1:9" ht="25.5" x14ac:dyDescent="0.2">
      <c r="A55" s="91">
        <v>44</v>
      </c>
      <c r="B55" s="94" t="s">
        <v>36</v>
      </c>
      <c r="C55" s="81" t="s">
        <v>182</v>
      </c>
      <c r="D55" s="81" t="s">
        <v>154</v>
      </c>
      <c r="E55" s="81"/>
      <c r="F55" s="96">
        <v>195.9</v>
      </c>
      <c r="G55" s="96">
        <v>169.3</v>
      </c>
      <c r="H55" s="96">
        <v>169.3</v>
      </c>
    </row>
    <row r="56" spans="1:9" ht="25.5" x14ac:dyDescent="0.2">
      <c r="A56" s="91">
        <v>45</v>
      </c>
      <c r="B56" s="61" t="s">
        <v>35</v>
      </c>
      <c r="C56" s="50" t="s">
        <v>182</v>
      </c>
      <c r="D56" s="50" t="s">
        <v>132</v>
      </c>
      <c r="E56" s="32"/>
      <c r="F56" s="33">
        <f>F57</f>
        <v>15.5</v>
      </c>
      <c r="G56" s="33">
        <f>G57</f>
        <v>15.5</v>
      </c>
      <c r="H56" s="33">
        <f>H57</f>
        <v>15.5</v>
      </c>
    </row>
    <row r="57" spans="1:9" ht="25.5" x14ac:dyDescent="0.2">
      <c r="A57" s="91">
        <v>46</v>
      </c>
      <c r="B57" s="94" t="s">
        <v>36</v>
      </c>
      <c r="C57" s="81" t="s">
        <v>182</v>
      </c>
      <c r="D57" s="81" t="s">
        <v>8</v>
      </c>
      <c r="E57" s="81"/>
      <c r="F57" s="96">
        <v>15.5</v>
      </c>
      <c r="G57" s="96">
        <v>15.5</v>
      </c>
      <c r="H57" s="96">
        <v>15.5</v>
      </c>
    </row>
    <row r="58" spans="1:9" x14ac:dyDescent="0.2">
      <c r="A58" s="91">
        <v>47</v>
      </c>
      <c r="B58" s="23" t="s">
        <v>21</v>
      </c>
      <c r="C58" s="32"/>
      <c r="D58" s="32"/>
      <c r="E58" s="32" t="s">
        <v>51</v>
      </c>
      <c r="F58" s="33">
        <f>F59</f>
        <v>1070.7</v>
      </c>
      <c r="G58" s="33">
        <f>G59</f>
        <v>948.7</v>
      </c>
      <c r="H58" s="33">
        <f>H59</f>
        <v>948.7</v>
      </c>
    </row>
    <row r="59" spans="1:9" ht="25.5" x14ac:dyDescent="0.2">
      <c r="A59" s="91">
        <v>48</v>
      </c>
      <c r="B59" s="23" t="s">
        <v>23</v>
      </c>
      <c r="C59" s="32"/>
      <c r="D59" s="32"/>
      <c r="E59" s="32" t="s">
        <v>53</v>
      </c>
      <c r="F59" s="33">
        <f>F51</f>
        <v>1070.7</v>
      </c>
      <c r="G59" s="33">
        <f>G51</f>
        <v>948.7</v>
      </c>
      <c r="H59" s="33">
        <f>H51</f>
        <v>948.7</v>
      </c>
    </row>
    <row r="60" spans="1:9" ht="76.5" x14ac:dyDescent="0.2">
      <c r="A60" s="91">
        <v>49</v>
      </c>
      <c r="B60" s="61" t="s">
        <v>4</v>
      </c>
      <c r="C60" s="83" t="s">
        <v>6</v>
      </c>
      <c r="D60" s="83"/>
      <c r="E60" s="98"/>
      <c r="F60" s="99">
        <f t="shared" ref="F60:H61" si="10">F61</f>
        <v>58.2</v>
      </c>
      <c r="G60" s="99">
        <f t="shared" si="10"/>
        <v>39.700000000000003</v>
      </c>
      <c r="H60" s="99">
        <f t="shared" si="10"/>
        <v>39.700000000000003</v>
      </c>
    </row>
    <row r="61" spans="1:9" ht="25.5" x14ac:dyDescent="0.2">
      <c r="A61" s="91">
        <v>50</v>
      </c>
      <c r="B61" s="61" t="s">
        <v>35</v>
      </c>
      <c r="C61" s="83" t="s">
        <v>6</v>
      </c>
      <c r="D61" s="83">
        <v>200</v>
      </c>
      <c r="E61" s="98"/>
      <c r="F61" s="99">
        <f t="shared" si="10"/>
        <v>58.2</v>
      </c>
      <c r="G61" s="99">
        <f t="shared" si="10"/>
        <v>39.700000000000003</v>
      </c>
      <c r="H61" s="99">
        <f t="shared" si="10"/>
        <v>39.700000000000003</v>
      </c>
    </row>
    <row r="62" spans="1:9" ht="25.5" x14ac:dyDescent="0.2">
      <c r="A62" s="91">
        <v>51</v>
      </c>
      <c r="B62" s="94" t="s">
        <v>36</v>
      </c>
      <c r="C62" s="84" t="s">
        <v>6</v>
      </c>
      <c r="D62" s="84" t="s">
        <v>154</v>
      </c>
      <c r="E62" s="100"/>
      <c r="F62" s="101">
        <v>58.2</v>
      </c>
      <c r="G62" s="101">
        <v>39.700000000000003</v>
      </c>
      <c r="H62" s="101">
        <v>39.700000000000003</v>
      </c>
    </row>
    <row r="63" spans="1:9" ht="25.5" x14ac:dyDescent="0.2">
      <c r="A63" s="91">
        <v>52</v>
      </c>
      <c r="B63" s="23" t="s">
        <v>163</v>
      </c>
      <c r="C63" s="30"/>
      <c r="D63" s="92"/>
      <c r="E63" s="30" t="s">
        <v>47</v>
      </c>
      <c r="F63" s="33">
        <f>F64</f>
        <v>58.2</v>
      </c>
      <c r="G63" s="33">
        <f>G64</f>
        <v>39.700000000000003</v>
      </c>
      <c r="H63" s="33">
        <f>H64</f>
        <v>39.700000000000003</v>
      </c>
      <c r="I63" s="38">
        <f>SUM(F63:H63)</f>
        <v>137.60000000000002</v>
      </c>
    </row>
    <row r="64" spans="1:9" ht="38.25" x14ac:dyDescent="0.2">
      <c r="A64" s="91">
        <v>53</v>
      </c>
      <c r="B64" s="23" t="s">
        <v>272</v>
      </c>
      <c r="C64" s="30"/>
      <c r="D64" s="92"/>
      <c r="E64" s="30" t="s">
        <v>2</v>
      </c>
      <c r="F64" s="33">
        <f>F60</f>
        <v>58.2</v>
      </c>
      <c r="G64" s="33">
        <f>G60</f>
        <v>39.700000000000003</v>
      </c>
      <c r="H64" s="33">
        <f>H60</f>
        <v>39.700000000000003</v>
      </c>
    </row>
    <row r="65" spans="1:9" ht="25.5" x14ac:dyDescent="0.2">
      <c r="A65" s="91">
        <v>54</v>
      </c>
      <c r="B65" s="23" t="s">
        <v>131</v>
      </c>
      <c r="C65" s="32" t="s">
        <v>178</v>
      </c>
      <c r="D65" s="32"/>
      <c r="E65" s="32"/>
      <c r="F65" s="33">
        <f>F66+F71+F76+F86+F91+F96+F101+F108+F81</f>
        <v>1393.9</v>
      </c>
      <c r="G65" s="33">
        <f t="shared" ref="G65:H65" si="11">G71+G76+G86+G91+G96+G101+G108</f>
        <v>820.9</v>
      </c>
      <c r="H65" s="33">
        <f t="shared" si="11"/>
        <v>822.59999999999991</v>
      </c>
    </row>
    <row r="66" spans="1:9" ht="76.5" x14ac:dyDescent="0.2">
      <c r="A66" s="91">
        <v>55</v>
      </c>
      <c r="B66" s="23" t="s">
        <v>323</v>
      </c>
      <c r="C66" s="83" t="s">
        <v>324</v>
      </c>
      <c r="D66" s="83"/>
      <c r="E66" s="50"/>
      <c r="F66" s="93">
        <f t="shared" ref="F66:H67" si="12">F67</f>
        <v>4.8</v>
      </c>
      <c r="G66" s="93">
        <f t="shared" si="12"/>
        <v>0</v>
      </c>
      <c r="H66" s="93">
        <f t="shared" si="12"/>
        <v>0</v>
      </c>
    </row>
    <row r="67" spans="1:9" ht="25.5" x14ac:dyDescent="0.2">
      <c r="A67" s="91">
        <v>56</v>
      </c>
      <c r="B67" s="61" t="s">
        <v>35</v>
      </c>
      <c r="C67" s="83" t="s">
        <v>324</v>
      </c>
      <c r="D67" s="83">
        <v>200</v>
      </c>
      <c r="E67" s="50"/>
      <c r="F67" s="93">
        <f t="shared" si="12"/>
        <v>4.8</v>
      </c>
      <c r="G67" s="93">
        <f t="shared" si="12"/>
        <v>0</v>
      </c>
      <c r="H67" s="93">
        <f t="shared" si="12"/>
        <v>0</v>
      </c>
    </row>
    <row r="68" spans="1:9" ht="25.5" x14ac:dyDescent="0.2">
      <c r="A68" s="91">
        <v>57</v>
      </c>
      <c r="B68" s="97" t="s">
        <v>36</v>
      </c>
      <c r="C68" s="84" t="s">
        <v>324</v>
      </c>
      <c r="D68" s="84" t="s">
        <v>154</v>
      </c>
      <c r="E68" s="81"/>
      <c r="F68" s="96">
        <v>4.8</v>
      </c>
      <c r="G68" s="96"/>
      <c r="H68" s="96"/>
      <c r="I68" s="38">
        <f>SUM(F68:H68)</f>
        <v>4.8</v>
      </c>
    </row>
    <row r="69" spans="1:9" x14ac:dyDescent="0.2">
      <c r="A69" s="91">
        <v>58</v>
      </c>
      <c r="B69" s="23" t="s">
        <v>21</v>
      </c>
      <c r="C69" s="32"/>
      <c r="D69" s="32"/>
      <c r="E69" s="32" t="s">
        <v>51</v>
      </c>
      <c r="F69" s="33">
        <f>F70</f>
        <v>4.8</v>
      </c>
      <c r="G69" s="33">
        <f>G70</f>
        <v>0</v>
      </c>
      <c r="H69" s="33">
        <f>H70</f>
        <v>0</v>
      </c>
    </row>
    <row r="70" spans="1:9" x14ac:dyDescent="0.2">
      <c r="A70" s="91">
        <v>59</v>
      </c>
      <c r="B70" s="23" t="s">
        <v>22</v>
      </c>
      <c r="C70" s="32"/>
      <c r="D70" s="32"/>
      <c r="E70" s="32" t="s">
        <v>52</v>
      </c>
      <c r="F70" s="33">
        <f>F66</f>
        <v>4.8</v>
      </c>
      <c r="G70" s="33">
        <f>G66</f>
        <v>0</v>
      </c>
      <c r="H70" s="33">
        <f>H66</f>
        <v>0</v>
      </c>
    </row>
    <row r="71" spans="1:9" ht="89.25" x14ac:dyDescent="0.2">
      <c r="A71" s="91">
        <v>60</v>
      </c>
      <c r="B71" s="61" t="s">
        <v>287</v>
      </c>
      <c r="C71" s="83" t="s">
        <v>286</v>
      </c>
      <c r="D71" s="83"/>
      <c r="E71" s="50"/>
      <c r="F71" s="93">
        <f t="shared" ref="F71:H72" si="13">F72</f>
        <v>253.5</v>
      </c>
      <c r="G71" s="93">
        <f t="shared" si="13"/>
        <v>253.5</v>
      </c>
      <c r="H71" s="93">
        <f t="shared" si="13"/>
        <v>253.5</v>
      </c>
    </row>
    <row r="72" spans="1:9" ht="25.5" x14ac:dyDescent="0.2">
      <c r="A72" s="91">
        <v>61</v>
      </c>
      <c r="B72" s="61" t="s">
        <v>35</v>
      </c>
      <c r="C72" s="83" t="s">
        <v>286</v>
      </c>
      <c r="D72" s="83">
        <v>200</v>
      </c>
      <c r="E72" s="50"/>
      <c r="F72" s="93">
        <f t="shared" si="13"/>
        <v>253.5</v>
      </c>
      <c r="G72" s="93">
        <f t="shared" si="13"/>
        <v>253.5</v>
      </c>
      <c r="H72" s="93">
        <f t="shared" si="13"/>
        <v>253.5</v>
      </c>
    </row>
    <row r="73" spans="1:9" ht="25.5" x14ac:dyDescent="0.2">
      <c r="A73" s="91">
        <v>62</v>
      </c>
      <c r="B73" s="94" t="s">
        <v>36</v>
      </c>
      <c r="C73" s="84" t="s">
        <v>286</v>
      </c>
      <c r="D73" s="84" t="s">
        <v>154</v>
      </c>
      <c r="E73" s="81"/>
      <c r="F73" s="96">
        <v>253.5</v>
      </c>
      <c r="G73" s="96">
        <v>253.5</v>
      </c>
      <c r="H73" s="96">
        <v>253.5</v>
      </c>
      <c r="I73" s="38">
        <f>SUM(F73:H73)</f>
        <v>760.5</v>
      </c>
    </row>
    <row r="74" spans="1:9" x14ac:dyDescent="0.2">
      <c r="A74" s="91">
        <v>63</v>
      </c>
      <c r="B74" s="23" t="s">
        <v>20</v>
      </c>
      <c r="C74" s="50"/>
      <c r="D74" s="50"/>
      <c r="E74" s="32" t="s">
        <v>49</v>
      </c>
      <c r="F74" s="33">
        <f>F75</f>
        <v>253.5</v>
      </c>
      <c r="G74" s="33">
        <f>G75</f>
        <v>253.5</v>
      </c>
      <c r="H74" s="33">
        <f>H75</f>
        <v>253.5</v>
      </c>
    </row>
    <row r="75" spans="1:9" x14ac:dyDescent="0.2">
      <c r="A75" s="91">
        <v>64</v>
      </c>
      <c r="B75" s="23" t="s">
        <v>30</v>
      </c>
      <c r="C75" s="32"/>
      <c r="D75" s="32"/>
      <c r="E75" s="32" t="s">
        <v>50</v>
      </c>
      <c r="F75" s="33">
        <f>F71</f>
        <v>253.5</v>
      </c>
      <c r="G75" s="33">
        <f>G71</f>
        <v>253.5</v>
      </c>
      <c r="H75" s="33">
        <f>H71</f>
        <v>253.5</v>
      </c>
    </row>
    <row r="76" spans="1:9" ht="76.5" x14ac:dyDescent="0.2">
      <c r="A76" s="91">
        <v>65</v>
      </c>
      <c r="B76" s="61" t="s">
        <v>288</v>
      </c>
      <c r="C76" s="83" t="s">
        <v>289</v>
      </c>
      <c r="D76" s="83"/>
      <c r="E76" s="50"/>
      <c r="F76" s="93">
        <f t="shared" ref="F76:H77" si="14">F77</f>
        <v>0</v>
      </c>
      <c r="G76" s="93">
        <f t="shared" si="14"/>
        <v>40</v>
      </c>
      <c r="H76" s="93">
        <f t="shared" si="14"/>
        <v>40</v>
      </c>
    </row>
    <row r="77" spans="1:9" ht="25.5" x14ac:dyDescent="0.2">
      <c r="A77" s="91">
        <v>66</v>
      </c>
      <c r="B77" s="61" t="s">
        <v>35</v>
      </c>
      <c r="C77" s="83" t="s">
        <v>289</v>
      </c>
      <c r="D77" s="83">
        <v>200</v>
      </c>
      <c r="E77" s="50"/>
      <c r="F77" s="93">
        <f t="shared" si="14"/>
        <v>0</v>
      </c>
      <c r="G77" s="93">
        <f t="shared" si="14"/>
        <v>40</v>
      </c>
      <c r="H77" s="93">
        <f t="shared" si="14"/>
        <v>40</v>
      </c>
    </row>
    <row r="78" spans="1:9" ht="25.5" x14ac:dyDescent="0.2">
      <c r="A78" s="91">
        <v>67</v>
      </c>
      <c r="B78" s="94" t="s">
        <v>36</v>
      </c>
      <c r="C78" s="84" t="s">
        <v>289</v>
      </c>
      <c r="D78" s="84" t="s">
        <v>154</v>
      </c>
      <c r="E78" s="81"/>
      <c r="F78" s="96">
        <v>0</v>
      </c>
      <c r="G78" s="96">
        <v>40</v>
      </c>
      <c r="H78" s="96">
        <v>40</v>
      </c>
      <c r="I78" s="38">
        <f>SUM(F78:H78)</f>
        <v>80</v>
      </c>
    </row>
    <row r="79" spans="1:9" x14ac:dyDescent="0.2">
      <c r="A79" s="91">
        <v>68</v>
      </c>
      <c r="B79" s="23" t="s">
        <v>21</v>
      </c>
      <c r="C79" s="32"/>
      <c r="D79" s="32"/>
      <c r="E79" s="32" t="s">
        <v>51</v>
      </c>
      <c r="F79" s="33">
        <f>F80</f>
        <v>0</v>
      </c>
      <c r="G79" s="33">
        <f>G80</f>
        <v>40</v>
      </c>
      <c r="H79" s="33">
        <f>H80</f>
        <v>40</v>
      </c>
    </row>
    <row r="80" spans="1:9" x14ac:dyDescent="0.2">
      <c r="A80" s="91">
        <v>69</v>
      </c>
      <c r="B80" s="23" t="s">
        <v>22</v>
      </c>
      <c r="C80" s="32"/>
      <c r="D80" s="32"/>
      <c r="E80" s="32" t="s">
        <v>52</v>
      </c>
      <c r="F80" s="33">
        <f>F76</f>
        <v>0</v>
      </c>
      <c r="G80" s="33">
        <f>G76</f>
        <v>40</v>
      </c>
      <c r="H80" s="33">
        <f>H76</f>
        <v>40</v>
      </c>
      <c r="I80" s="38">
        <f>SUM(F80:H80)</f>
        <v>80</v>
      </c>
    </row>
    <row r="81" spans="1:9" ht="102" hidden="1" x14ac:dyDescent="0.2">
      <c r="A81" s="91">
        <v>70</v>
      </c>
      <c r="B81" s="61" t="s">
        <v>322</v>
      </c>
      <c r="C81" s="83" t="s">
        <v>291</v>
      </c>
      <c r="D81" s="83"/>
      <c r="E81" s="50"/>
      <c r="F81" s="93">
        <f t="shared" ref="F81:H82" si="15">F82</f>
        <v>0</v>
      </c>
      <c r="G81" s="93">
        <f t="shared" si="15"/>
        <v>0</v>
      </c>
      <c r="H81" s="93">
        <f t="shared" si="15"/>
        <v>0</v>
      </c>
    </row>
    <row r="82" spans="1:9" ht="25.5" hidden="1" x14ac:dyDescent="0.2">
      <c r="A82" s="91">
        <v>71</v>
      </c>
      <c r="B82" s="61" t="s">
        <v>35</v>
      </c>
      <c r="C82" s="83" t="s">
        <v>291</v>
      </c>
      <c r="D82" s="83">
        <v>200</v>
      </c>
      <c r="E82" s="50"/>
      <c r="F82" s="93">
        <f t="shared" si="15"/>
        <v>0</v>
      </c>
      <c r="G82" s="93">
        <f t="shared" si="15"/>
        <v>0</v>
      </c>
      <c r="H82" s="93">
        <f t="shared" si="15"/>
        <v>0</v>
      </c>
    </row>
    <row r="83" spans="1:9" ht="25.5" hidden="1" x14ac:dyDescent="0.2">
      <c r="A83" s="91">
        <v>72</v>
      </c>
      <c r="B83" s="94" t="s">
        <v>36</v>
      </c>
      <c r="C83" s="84" t="s">
        <v>291</v>
      </c>
      <c r="D83" s="84" t="s">
        <v>154</v>
      </c>
      <c r="E83" s="81"/>
      <c r="F83" s="96"/>
      <c r="G83" s="96">
        <v>0</v>
      </c>
      <c r="H83" s="96">
        <v>0</v>
      </c>
    </row>
    <row r="84" spans="1:9" hidden="1" x14ac:dyDescent="0.2">
      <c r="A84" s="91">
        <v>73</v>
      </c>
      <c r="B84" s="23" t="s">
        <v>20</v>
      </c>
      <c r="C84" s="50"/>
      <c r="D84" s="50"/>
      <c r="E84" s="32" t="s">
        <v>49</v>
      </c>
      <c r="F84" s="33">
        <f>F85</f>
        <v>0</v>
      </c>
      <c r="G84" s="33">
        <f>G85</f>
        <v>0</v>
      </c>
      <c r="H84" s="33">
        <f>H85</f>
        <v>0</v>
      </c>
    </row>
    <row r="85" spans="1:9" hidden="1" x14ac:dyDescent="0.2">
      <c r="A85" s="91">
        <v>74</v>
      </c>
      <c r="B85" s="23" t="s">
        <v>30</v>
      </c>
      <c r="C85" s="32"/>
      <c r="D85" s="32"/>
      <c r="E85" s="32" t="s">
        <v>50</v>
      </c>
      <c r="F85" s="33">
        <f>F81</f>
        <v>0</v>
      </c>
      <c r="G85" s="33">
        <f>G81</f>
        <v>0</v>
      </c>
      <c r="H85" s="33">
        <f>H81</f>
        <v>0</v>
      </c>
      <c r="I85" s="38">
        <f>SUM(F85:H85)</f>
        <v>0</v>
      </c>
    </row>
    <row r="86" spans="1:9" ht="89.25" x14ac:dyDescent="0.2">
      <c r="A86" s="91">
        <v>75</v>
      </c>
      <c r="B86" s="61" t="s">
        <v>193</v>
      </c>
      <c r="C86" s="83" t="s">
        <v>194</v>
      </c>
      <c r="D86" s="83"/>
      <c r="E86" s="50"/>
      <c r="F86" s="99">
        <f t="shared" ref="F86:H87" si="16">F87</f>
        <v>285.8</v>
      </c>
      <c r="G86" s="99">
        <f t="shared" si="16"/>
        <v>161.5</v>
      </c>
      <c r="H86" s="99">
        <f t="shared" si="16"/>
        <v>163.19999999999999</v>
      </c>
    </row>
    <row r="87" spans="1:9" ht="25.5" x14ac:dyDescent="0.2">
      <c r="A87" s="91">
        <v>76</v>
      </c>
      <c r="B87" s="61" t="s">
        <v>35</v>
      </c>
      <c r="C87" s="83" t="s">
        <v>194</v>
      </c>
      <c r="D87" s="83">
        <v>200</v>
      </c>
      <c r="E87" s="50"/>
      <c r="F87" s="99">
        <f t="shared" si="16"/>
        <v>285.8</v>
      </c>
      <c r="G87" s="99">
        <f t="shared" si="16"/>
        <v>161.5</v>
      </c>
      <c r="H87" s="99">
        <f t="shared" si="16"/>
        <v>163.19999999999999</v>
      </c>
    </row>
    <row r="88" spans="1:9" ht="25.5" x14ac:dyDescent="0.2">
      <c r="A88" s="91">
        <v>77</v>
      </c>
      <c r="B88" s="94" t="s">
        <v>36</v>
      </c>
      <c r="C88" s="84" t="s">
        <v>194</v>
      </c>
      <c r="D88" s="84" t="s">
        <v>154</v>
      </c>
      <c r="E88" s="84"/>
      <c r="F88" s="101">
        <v>285.8</v>
      </c>
      <c r="G88" s="101">
        <v>161.5</v>
      </c>
      <c r="H88" s="101">
        <v>163.19999999999999</v>
      </c>
    </row>
    <row r="89" spans="1:9" x14ac:dyDescent="0.2">
      <c r="A89" s="91">
        <v>78</v>
      </c>
      <c r="B89" s="23" t="s">
        <v>20</v>
      </c>
      <c r="C89" s="50"/>
      <c r="D89" s="50"/>
      <c r="E89" s="32" t="s">
        <v>49</v>
      </c>
      <c r="F89" s="33">
        <f>F90</f>
        <v>285.8</v>
      </c>
      <c r="G89" s="33">
        <f>G90</f>
        <v>161.5</v>
      </c>
      <c r="H89" s="33">
        <f>H90</f>
        <v>163.19999999999999</v>
      </c>
    </row>
    <row r="90" spans="1:9" x14ac:dyDescent="0.2">
      <c r="A90" s="91">
        <v>79</v>
      </c>
      <c r="B90" s="23" t="s">
        <v>30</v>
      </c>
      <c r="C90" s="50"/>
      <c r="D90" s="50"/>
      <c r="E90" s="50" t="s">
        <v>50</v>
      </c>
      <c r="F90" s="33">
        <f>F86</f>
        <v>285.8</v>
      </c>
      <c r="G90" s="33">
        <f>G86</f>
        <v>161.5</v>
      </c>
      <c r="H90" s="33">
        <f>H86</f>
        <v>163.19999999999999</v>
      </c>
      <c r="I90" s="33">
        <f t="shared" ref="I90" si="17">I91</f>
        <v>0</v>
      </c>
    </row>
    <row r="91" spans="1:9" ht="76.5" x14ac:dyDescent="0.2">
      <c r="A91" s="91">
        <v>80</v>
      </c>
      <c r="B91" s="61" t="s">
        <v>198</v>
      </c>
      <c r="C91" s="50" t="s">
        <v>179</v>
      </c>
      <c r="D91" s="32"/>
      <c r="E91" s="32"/>
      <c r="F91" s="93">
        <f t="shared" ref="F91:H92" si="18">F92</f>
        <v>296.2</v>
      </c>
      <c r="G91" s="93">
        <f t="shared" si="18"/>
        <v>336.4</v>
      </c>
      <c r="H91" s="93">
        <f t="shared" si="18"/>
        <v>336.4</v>
      </c>
    </row>
    <row r="92" spans="1:9" ht="25.5" x14ac:dyDescent="0.2">
      <c r="A92" s="91">
        <v>81</v>
      </c>
      <c r="B92" s="61" t="s">
        <v>35</v>
      </c>
      <c r="C92" s="50" t="s">
        <v>179</v>
      </c>
      <c r="D92" s="50" t="s">
        <v>81</v>
      </c>
      <c r="E92" s="32"/>
      <c r="F92" s="93">
        <f t="shared" si="18"/>
        <v>296.2</v>
      </c>
      <c r="G92" s="93">
        <f t="shared" si="18"/>
        <v>336.4</v>
      </c>
      <c r="H92" s="93">
        <f t="shared" si="18"/>
        <v>336.4</v>
      </c>
    </row>
    <row r="93" spans="1:9" ht="25.5" x14ac:dyDescent="0.2">
      <c r="A93" s="91">
        <v>82</v>
      </c>
      <c r="B93" s="94" t="s">
        <v>36</v>
      </c>
      <c r="C93" s="81" t="s">
        <v>179</v>
      </c>
      <c r="D93" s="81" t="s">
        <v>154</v>
      </c>
      <c r="E93" s="81"/>
      <c r="F93" s="96">
        <v>296.2</v>
      </c>
      <c r="G93" s="96">
        <v>336.4</v>
      </c>
      <c r="H93" s="96">
        <v>336.4</v>
      </c>
      <c r="I93" s="38">
        <f>SUM(F93:H93)</f>
        <v>968.99999999999989</v>
      </c>
    </row>
    <row r="94" spans="1:9" x14ac:dyDescent="0.2">
      <c r="A94" s="91">
        <v>83</v>
      </c>
      <c r="B94" s="23" t="s">
        <v>21</v>
      </c>
      <c r="C94" s="32" t="s">
        <v>178</v>
      </c>
      <c r="D94" s="32"/>
      <c r="E94" s="32" t="s">
        <v>51</v>
      </c>
      <c r="F94" s="33">
        <f>F95</f>
        <v>296.2</v>
      </c>
      <c r="G94" s="33">
        <f>G95</f>
        <v>336.4</v>
      </c>
      <c r="H94" s="33">
        <f>H95</f>
        <v>336.4</v>
      </c>
    </row>
    <row r="95" spans="1:9" x14ac:dyDescent="0.2">
      <c r="A95" s="91">
        <v>84</v>
      </c>
      <c r="B95" s="23" t="s">
        <v>22</v>
      </c>
      <c r="C95" s="32" t="s">
        <v>178</v>
      </c>
      <c r="D95" s="32"/>
      <c r="E95" s="32" t="s">
        <v>52</v>
      </c>
      <c r="F95" s="33">
        <f>F91</f>
        <v>296.2</v>
      </c>
      <c r="G95" s="33">
        <f>G91</f>
        <v>336.4</v>
      </c>
      <c r="H95" s="33">
        <f>H91</f>
        <v>336.4</v>
      </c>
    </row>
    <row r="96" spans="1:9" ht="76.5" x14ac:dyDescent="0.2">
      <c r="A96" s="91">
        <v>85</v>
      </c>
      <c r="B96" s="61" t="s">
        <v>0</v>
      </c>
      <c r="C96" s="50" t="s">
        <v>180</v>
      </c>
      <c r="D96" s="32"/>
      <c r="E96" s="32"/>
      <c r="F96" s="93">
        <f t="shared" ref="F96:H97" si="19">F97</f>
        <v>15.5</v>
      </c>
      <c r="G96" s="93">
        <f t="shared" si="19"/>
        <v>16.899999999999999</v>
      </c>
      <c r="H96" s="93">
        <f t="shared" si="19"/>
        <v>16.899999999999999</v>
      </c>
    </row>
    <row r="97" spans="1:9" ht="25.5" x14ac:dyDescent="0.2">
      <c r="A97" s="91">
        <v>86</v>
      </c>
      <c r="B97" s="61" t="s">
        <v>35</v>
      </c>
      <c r="C97" s="50" t="s">
        <v>180</v>
      </c>
      <c r="D97" s="50" t="s">
        <v>81</v>
      </c>
      <c r="E97" s="32"/>
      <c r="F97" s="93">
        <f t="shared" si="19"/>
        <v>15.5</v>
      </c>
      <c r="G97" s="93">
        <f t="shared" si="19"/>
        <v>16.899999999999999</v>
      </c>
      <c r="H97" s="93">
        <f t="shared" si="19"/>
        <v>16.899999999999999</v>
      </c>
    </row>
    <row r="98" spans="1:9" ht="25.5" x14ac:dyDescent="0.2">
      <c r="A98" s="91">
        <v>87</v>
      </c>
      <c r="B98" s="94" t="s">
        <v>36</v>
      </c>
      <c r="C98" s="81" t="s">
        <v>180</v>
      </c>
      <c r="D98" s="81" t="s">
        <v>154</v>
      </c>
      <c r="E98" s="81"/>
      <c r="F98" s="96">
        <v>15.5</v>
      </c>
      <c r="G98" s="96">
        <v>16.899999999999999</v>
      </c>
      <c r="H98" s="96">
        <v>16.899999999999999</v>
      </c>
    </row>
    <row r="99" spans="1:9" x14ac:dyDescent="0.2">
      <c r="A99" s="91">
        <v>88</v>
      </c>
      <c r="B99" s="23" t="s">
        <v>21</v>
      </c>
      <c r="C99" s="32" t="s">
        <v>178</v>
      </c>
      <c r="D99" s="32"/>
      <c r="E99" s="32" t="s">
        <v>51</v>
      </c>
      <c r="F99" s="33">
        <f>F100</f>
        <v>15.5</v>
      </c>
      <c r="G99" s="33">
        <f>G100</f>
        <v>16.899999999999999</v>
      </c>
      <c r="H99" s="33">
        <f>H100</f>
        <v>16.899999999999999</v>
      </c>
      <c r="I99" s="38">
        <f>SUM(F99:H99)</f>
        <v>49.3</v>
      </c>
    </row>
    <row r="100" spans="1:9" x14ac:dyDescent="0.2">
      <c r="A100" s="91">
        <v>89</v>
      </c>
      <c r="B100" s="23" t="s">
        <v>22</v>
      </c>
      <c r="C100" s="32" t="s">
        <v>178</v>
      </c>
      <c r="D100" s="32"/>
      <c r="E100" s="32" t="s">
        <v>52</v>
      </c>
      <c r="F100" s="33">
        <f>F96</f>
        <v>15.5</v>
      </c>
      <c r="G100" s="33">
        <f>G96</f>
        <v>16.899999999999999</v>
      </c>
      <c r="H100" s="33">
        <f>H96</f>
        <v>16.899999999999999</v>
      </c>
    </row>
    <row r="101" spans="1:9" ht="76.5" x14ac:dyDescent="0.2">
      <c r="A101" s="91">
        <v>90</v>
      </c>
      <c r="B101" s="61" t="s">
        <v>1</v>
      </c>
      <c r="C101" s="50" t="s">
        <v>181</v>
      </c>
      <c r="D101" s="32"/>
      <c r="E101" s="32"/>
      <c r="F101" s="33">
        <f>F102+F104</f>
        <v>15.5</v>
      </c>
      <c r="G101" s="33">
        <f>G102+G104</f>
        <v>12.6</v>
      </c>
      <c r="H101" s="33">
        <f>H102+H104</f>
        <v>12.6</v>
      </c>
      <c r="I101" s="38">
        <f>SUM(F101:H101)</f>
        <v>40.700000000000003</v>
      </c>
    </row>
    <row r="102" spans="1:9" ht="51" x14ac:dyDescent="0.2">
      <c r="A102" s="91">
        <v>91</v>
      </c>
      <c r="B102" s="61" t="s">
        <v>32</v>
      </c>
      <c r="C102" s="50" t="s">
        <v>181</v>
      </c>
      <c r="D102" s="50" t="s">
        <v>153</v>
      </c>
      <c r="E102" s="32"/>
      <c r="F102" s="93">
        <f>F103</f>
        <v>5.5</v>
      </c>
      <c r="G102" s="93">
        <f>G103</f>
        <v>9.1</v>
      </c>
      <c r="H102" s="93">
        <f>H103</f>
        <v>9.1</v>
      </c>
    </row>
    <row r="103" spans="1:9" ht="25.5" x14ac:dyDescent="0.2">
      <c r="A103" s="91">
        <v>92</v>
      </c>
      <c r="B103" s="94" t="s">
        <v>57</v>
      </c>
      <c r="C103" s="81" t="s">
        <v>181</v>
      </c>
      <c r="D103" s="81" t="s">
        <v>128</v>
      </c>
      <c r="E103" s="82"/>
      <c r="F103" s="96">
        <v>5.5</v>
      </c>
      <c r="G103" s="96">
        <v>9.1</v>
      </c>
      <c r="H103" s="96">
        <v>9.1</v>
      </c>
    </row>
    <row r="104" spans="1:9" ht="25.5" x14ac:dyDescent="0.2">
      <c r="A104" s="91">
        <v>93</v>
      </c>
      <c r="B104" s="61" t="s">
        <v>35</v>
      </c>
      <c r="C104" s="50" t="s">
        <v>181</v>
      </c>
      <c r="D104" s="50" t="s">
        <v>81</v>
      </c>
      <c r="E104" s="32"/>
      <c r="F104" s="93">
        <f>F105</f>
        <v>10</v>
      </c>
      <c r="G104" s="93">
        <f>G105</f>
        <v>3.5</v>
      </c>
      <c r="H104" s="93">
        <f>H105</f>
        <v>3.5</v>
      </c>
    </row>
    <row r="105" spans="1:9" ht="25.5" x14ac:dyDescent="0.2">
      <c r="A105" s="91">
        <v>94</v>
      </c>
      <c r="B105" s="94" t="s">
        <v>36</v>
      </c>
      <c r="C105" s="81" t="s">
        <v>181</v>
      </c>
      <c r="D105" s="81" t="s">
        <v>154</v>
      </c>
      <c r="E105" s="82"/>
      <c r="F105" s="96">
        <v>10</v>
      </c>
      <c r="G105" s="96">
        <v>3.5</v>
      </c>
      <c r="H105" s="96">
        <v>3.5</v>
      </c>
    </row>
    <row r="106" spans="1:9" x14ac:dyDescent="0.2">
      <c r="A106" s="91">
        <v>95</v>
      </c>
      <c r="B106" s="23" t="s">
        <v>21</v>
      </c>
      <c r="C106" s="32" t="s">
        <v>178</v>
      </c>
      <c r="D106" s="32"/>
      <c r="E106" s="32" t="s">
        <v>51</v>
      </c>
      <c r="F106" s="33">
        <f>F107</f>
        <v>15.5</v>
      </c>
      <c r="G106" s="33">
        <f>G107</f>
        <v>12.6</v>
      </c>
      <c r="H106" s="33">
        <f>H107</f>
        <v>12.6</v>
      </c>
      <c r="I106" s="38">
        <f>SUM(F106:H106)</f>
        <v>40.700000000000003</v>
      </c>
    </row>
    <row r="107" spans="1:9" x14ac:dyDescent="0.2">
      <c r="A107" s="91">
        <v>96</v>
      </c>
      <c r="B107" s="23" t="s">
        <v>22</v>
      </c>
      <c r="C107" s="32" t="s">
        <v>178</v>
      </c>
      <c r="D107" s="32"/>
      <c r="E107" s="32" t="s">
        <v>52</v>
      </c>
      <c r="F107" s="33">
        <f>F101</f>
        <v>15.5</v>
      </c>
      <c r="G107" s="33">
        <f>G101</f>
        <v>12.6</v>
      </c>
      <c r="H107" s="33">
        <f>H101</f>
        <v>12.6</v>
      </c>
    </row>
    <row r="108" spans="1:9" ht="114.75" x14ac:dyDescent="0.2">
      <c r="A108" s="91">
        <v>97</v>
      </c>
      <c r="B108" s="61" t="s">
        <v>277</v>
      </c>
      <c r="C108" s="83" t="s">
        <v>325</v>
      </c>
      <c r="D108" s="83"/>
      <c r="E108" s="50"/>
      <c r="F108" s="93">
        <f t="shared" ref="F108:H109" si="20">F109</f>
        <v>522.6</v>
      </c>
      <c r="G108" s="93">
        <f t="shared" si="20"/>
        <v>0</v>
      </c>
      <c r="H108" s="93">
        <f t="shared" si="20"/>
        <v>0</v>
      </c>
    </row>
    <row r="109" spans="1:9" ht="25.5" x14ac:dyDescent="0.2">
      <c r="A109" s="91">
        <v>98</v>
      </c>
      <c r="B109" s="61" t="s">
        <v>35</v>
      </c>
      <c r="C109" s="83" t="s">
        <v>325</v>
      </c>
      <c r="D109" s="83">
        <v>200</v>
      </c>
      <c r="E109" s="50"/>
      <c r="F109" s="93">
        <f t="shared" si="20"/>
        <v>522.6</v>
      </c>
      <c r="G109" s="93">
        <f t="shared" si="20"/>
        <v>0</v>
      </c>
      <c r="H109" s="93">
        <f t="shared" si="20"/>
        <v>0</v>
      </c>
    </row>
    <row r="110" spans="1:9" ht="25.5" x14ac:dyDescent="0.2">
      <c r="A110" s="91">
        <v>99</v>
      </c>
      <c r="B110" s="94" t="s">
        <v>36</v>
      </c>
      <c r="C110" s="84" t="s">
        <v>325</v>
      </c>
      <c r="D110" s="84">
        <v>240</v>
      </c>
      <c r="E110" s="81"/>
      <c r="F110" s="96">
        <v>522.6</v>
      </c>
      <c r="G110" s="96"/>
      <c r="H110" s="96"/>
    </row>
    <row r="111" spans="1:9" x14ac:dyDescent="0.2">
      <c r="A111" s="91">
        <v>100</v>
      </c>
      <c r="B111" s="23" t="s">
        <v>21</v>
      </c>
      <c r="C111" s="32" t="s">
        <v>178</v>
      </c>
      <c r="D111" s="32"/>
      <c r="E111" s="32" t="s">
        <v>51</v>
      </c>
      <c r="F111" s="33">
        <f>F112</f>
        <v>522.6</v>
      </c>
      <c r="G111" s="33">
        <f>G112</f>
        <v>12.6</v>
      </c>
      <c r="H111" s="33">
        <f>H112</f>
        <v>12.6</v>
      </c>
      <c r="I111" s="38">
        <f>SUM(F111:H111)</f>
        <v>547.80000000000007</v>
      </c>
    </row>
    <row r="112" spans="1:9" x14ac:dyDescent="0.2">
      <c r="A112" s="91">
        <v>101</v>
      </c>
      <c r="B112" s="23" t="s">
        <v>22</v>
      </c>
      <c r="C112" s="32" t="s">
        <v>178</v>
      </c>
      <c r="D112" s="32"/>
      <c r="E112" s="32" t="s">
        <v>52</v>
      </c>
      <c r="F112" s="33">
        <f>F108</f>
        <v>522.6</v>
      </c>
      <c r="G112" s="33">
        <f>G106</f>
        <v>12.6</v>
      </c>
      <c r="H112" s="33">
        <f>H106</f>
        <v>12.6</v>
      </c>
    </row>
    <row r="113" spans="1:10" x14ac:dyDescent="0.2">
      <c r="A113" s="91">
        <v>102</v>
      </c>
      <c r="B113" s="23" t="s">
        <v>158</v>
      </c>
      <c r="C113" s="32"/>
      <c r="D113" s="32"/>
      <c r="E113" s="32" t="s">
        <v>41</v>
      </c>
      <c r="F113" s="33">
        <f>F114</f>
        <v>5137.3999999999996</v>
      </c>
      <c r="G113" s="33">
        <f>G114</f>
        <v>4597.8999999999996</v>
      </c>
      <c r="H113" s="33">
        <f>H114</f>
        <v>4608.3999999999996</v>
      </c>
    </row>
    <row r="114" spans="1:10" ht="25.5" x14ac:dyDescent="0.2">
      <c r="A114" s="91">
        <v>103</v>
      </c>
      <c r="B114" s="23" t="s">
        <v>85</v>
      </c>
      <c r="C114" s="32" t="s">
        <v>166</v>
      </c>
      <c r="D114" s="32"/>
      <c r="E114" s="32"/>
      <c r="F114" s="33">
        <f>F115+F124</f>
        <v>5137.3999999999996</v>
      </c>
      <c r="G114" s="33">
        <f>G115+G124</f>
        <v>4597.8999999999996</v>
      </c>
      <c r="H114" s="33">
        <f>H115+H124</f>
        <v>4608.3999999999996</v>
      </c>
    </row>
    <row r="115" spans="1:10" x14ac:dyDescent="0.2">
      <c r="A115" s="91">
        <v>104</v>
      </c>
      <c r="B115" s="23" t="s">
        <v>129</v>
      </c>
      <c r="C115" s="32" t="s">
        <v>167</v>
      </c>
      <c r="D115" s="32"/>
      <c r="E115" s="32"/>
      <c r="F115" s="33">
        <f>F116</f>
        <v>1161.5999999999999</v>
      </c>
      <c r="G115" s="33">
        <f t="shared" ref="G115:H115" si="21">G116</f>
        <v>1085.3</v>
      </c>
      <c r="H115" s="33">
        <f t="shared" si="21"/>
        <v>1085.3</v>
      </c>
    </row>
    <row r="116" spans="1:10" x14ac:dyDescent="0.2">
      <c r="A116" s="91">
        <v>105</v>
      </c>
      <c r="B116" s="31" t="s">
        <v>75</v>
      </c>
      <c r="C116" s="36" t="s">
        <v>165</v>
      </c>
      <c r="D116" s="36"/>
      <c r="E116" s="36"/>
      <c r="F116" s="93">
        <f>F117+F120</f>
        <v>1161.5999999999999</v>
      </c>
      <c r="G116" s="93">
        <f>G120</f>
        <v>1085.3</v>
      </c>
      <c r="H116" s="93">
        <f>H120</f>
        <v>1085.3</v>
      </c>
      <c r="I116" s="38">
        <f>SUM(F116:H116)</f>
        <v>3332.2</v>
      </c>
    </row>
    <row r="117" spans="1:10" ht="51" x14ac:dyDescent="0.2">
      <c r="A117" s="91">
        <v>106</v>
      </c>
      <c r="B117" s="61" t="s">
        <v>338</v>
      </c>
      <c r="C117" s="83" t="s">
        <v>317</v>
      </c>
      <c r="D117" s="98"/>
      <c r="E117" s="36"/>
      <c r="F117" s="93">
        <f t="shared" ref="F117:H118" si="22">F118</f>
        <v>75</v>
      </c>
      <c r="G117" s="93">
        <f t="shared" si="22"/>
        <v>0</v>
      </c>
      <c r="H117" s="93">
        <f t="shared" si="22"/>
        <v>0</v>
      </c>
    </row>
    <row r="118" spans="1:10" ht="51" x14ac:dyDescent="0.2">
      <c r="A118" s="91">
        <v>107</v>
      </c>
      <c r="B118" s="61" t="s">
        <v>32</v>
      </c>
      <c r="C118" s="83" t="s">
        <v>317</v>
      </c>
      <c r="D118" s="83">
        <v>100</v>
      </c>
      <c r="E118" s="50"/>
      <c r="F118" s="93">
        <f t="shared" si="22"/>
        <v>75</v>
      </c>
      <c r="G118" s="93">
        <f t="shared" si="22"/>
        <v>0</v>
      </c>
      <c r="H118" s="93">
        <f t="shared" si="22"/>
        <v>0</v>
      </c>
      <c r="I118" s="38">
        <f>SUM(F118:H118)</f>
        <v>75</v>
      </c>
    </row>
    <row r="119" spans="1:10" ht="25.5" x14ac:dyDescent="0.2">
      <c r="A119" s="91">
        <v>108</v>
      </c>
      <c r="B119" s="97" t="s">
        <v>57</v>
      </c>
      <c r="C119" s="84" t="s">
        <v>317</v>
      </c>
      <c r="D119" s="84" t="s">
        <v>128</v>
      </c>
      <c r="E119" s="81"/>
      <c r="F119" s="96">
        <v>75</v>
      </c>
      <c r="G119" s="96">
        <v>0</v>
      </c>
      <c r="H119" s="96">
        <v>0</v>
      </c>
    </row>
    <row r="120" spans="1:10" ht="51" x14ac:dyDescent="0.2">
      <c r="A120" s="91">
        <v>109</v>
      </c>
      <c r="B120" s="61" t="s">
        <v>32</v>
      </c>
      <c r="C120" s="50" t="s">
        <v>186</v>
      </c>
      <c r="D120" s="50" t="s">
        <v>153</v>
      </c>
      <c r="E120" s="50"/>
      <c r="F120" s="93">
        <f t="shared" ref="F120:H120" si="23">F121</f>
        <v>1086.5999999999999</v>
      </c>
      <c r="G120" s="93">
        <f t="shared" si="23"/>
        <v>1085.3</v>
      </c>
      <c r="H120" s="93">
        <f t="shared" si="23"/>
        <v>1085.3</v>
      </c>
      <c r="I120" s="38">
        <f>SUM(F120:H120)</f>
        <v>3257.2</v>
      </c>
    </row>
    <row r="121" spans="1:10" ht="25.5" x14ac:dyDescent="0.2">
      <c r="A121" s="91">
        <v>110</v>
      </c>
      <c r="B121" s="94" t="s">
        <v>57</v>
      </c>
      <c r="C121" s="81" t="s">
        <v>186</v>
      </c>
      <c r="D121" s="81" t="s">
        <v>128</v>
      </c>
      <c r="E121" s="81"/>
      <c r="F121" s="96">
        <v>1086.5999999999999</v>
      </c>
      <c r="G121" s="96">
        <v>1085.3</v>
      </c>
      <c r="H121" s="96">
        <v>1085.3</v>
      </c>
      <c r="I121" s="38"/>
    </row>
    <row r="122" spans="1:10" ht="39" x14ac:dyDescent="0.25">
      <c r="A122" s="91">
        <v>111</v>
      </c>
      <c r="B122" s="23" t="s">
        <v>159</v>
      </c>
      <c r="C122" s="32"/>
      <c r="D122" s="32"/>
      <c r="E122" s="32" t="s">
        <v>42</v>
      </c>
      <c r="F122" s="33">
        <f>F123</f>
        <v>1161.5999999999999</v>
      </c>
      <c r="G122" s="33">
        <f>G123</f>
        <v>1085.3</v>
      </c>
      <c r="H122" s="33">
        <f>H123</f>
        <v>1085.3</v>
      </c>
      <c r="I122" s="38"/>
      <c r="J122" s="127"/>
    </row>
    <row r="123" spans="1:10" x14ac:dyDescent="0.2">
      <c r="A123" s="91">
        <v>112</v>
      </c>
      <c r="B123" s="23" t="s">
        <v>158</v>
      </c>
      <c r="C123" s="32"/>
      <c r="D123" s="32"/>
      <c r="E123" s="32" t="s">
        <v>41</v>
      </c>
      <c r="F123" s="33">
        <f>F116</f>
        <v>1161.5999999999999</v>
      </c>
      <c r="G123" s="33">
        <f>G116</f>
        <v>1085.3</v>
      </c>
      <c r="H123" s="33">
        <f>H116</f>
        <v>1085.3</v>
      </c>
    </row>
    <row r="124" spans="1:10" x14ac:dyDescent="0.2">
      <c r="A124" s="91">
        <v>113</v>
      </c>
      <c r="B124" s="23" t="s">
        <v>130</v>
      </c>
      <c r="C124" s="32" t="s">
        <v>196</v>
      </c>
      <c r="D124" s="32"/>
      <c r="E124" s="32"/>
      <c r="F124" s="33">
        <f>F125+F133+F138+F145+F150+F163+F172+F175+F155</f>
        <v>3975.7999999999993</v>
      </c>
      <c r="G124" s="33">
        <f>G125+G138+G145+G150+G163+G172+G175+G155</f>
        <v>3512.6</v>
      </c>
      <c r="H124" s="33">
        <f>H125+H138+H145+H150+H163+H172+H175+H155</f>
        <v>3523.1</v>
      </c>
    </row>
    <row r="125" spans="1:10" ht="63.75" x14ac:dyDescent="0.2">
      <c r="A125" s="91">
        <v>114</v>
      </c>
      <c r="B125" s="61" t="s">
        <v>300</v>
      </c>
      <c r="C125" s="50" t="s">
        <v>318</v>
      </c>
      <c r="D125" s="50"/>
      <c r="E125" s="50"/>
      <c r="F125" s="93">
        <f>F126+F128</f>
        <v>262.5</v>
      </c>
      <c r="G125" s="93">
        <f t="shared" ref="G125:H126" si="24">G126</f>
        <v>0</v>
      </c>
      <c r="H125" s="93">
        <f t="shared" si="24"/>
        <v>0</v>
      </c>
      <c r="I125" s="38">
        <f>SUM(F125:H125)</f>
        <v>262.5</v>
      </c>
    </row>
    <row r="126" spans="1:10" ht="51" x14ac:dyDescent="0.2">
      <c r="A126" s="91">
        <v>115</v>
      </c>
      <c r="B126" s="61" t="s">
        <v>32</v>
      </c>
      <c r="C126" s="50" t="s">
        <v>318</v>
      </c>
      <c r="D126" s="50" t="s">
        <v>153</v>
      </c>
      <c r="E126" s="50"/>
      <c r="F126" s="93">
        <f>F127</f>
        <v>262.5</v>
      </c>
      <c r="G126" s="93">
        <f t="shared" si="24"/>
        <v>0</v>
      </c>
      <c r="H126" s="93">
        <f t="shared" si="24"/>
        <v>0</v>
      </c>
    </row>
    <row r="127" spans="1:10" ht="25.5" x14ac:dyDescent="0.2">
      <c r="A127" s="91">
        <v>116</v>
      </c>
      <c r="B127" s="97" t="s">
        <v>57</v>
      </c>
      <c r="C127" s="81" t="s">
        <v>318</v>
      </c>
      <c r="D127" s="81" t="s">
        <v>128</v>
      </c>
      <c r="E127" s="81"/>
      <c r="F127" s="96">
        <v>262.5</v>
      </c>
      <c r="G127" s="96"/>
      <c r="H127" s="96"/>
    </row>
    <row r="128" spans="1:10" ht="51" hidden="1" x14ac:dyDescent="0.2">
      <c r="A128" s="91">
        <v>117</v>
      </c>
      <c r="B128" s="61" t="s">
        <v>338</v>
      </c>
      <c r="C128" s="83" t="s">
        <v>318</v>
      </c>
      <c r="D128" s="98"/>
      <c r="E128" s="98"/>
      <c r="F128" s="93">
        <f>F129</f>
        <v>0</v>
      </c>
      <c r="G128" s="93">
        <f>G129</f>
        <v>0</v>
      </c>
      <c r="H128" s="93">
        <f>H129+H138</f>
        <v>113.9</v>
      </c>
      <c r="I128" s="38">
        <f>SUM(F128:H128)</f>
        <v>113.9</v>
      </c>
    </row>
    <row r="129" spans="1:9" ht="38.25" hidden="1" x14ac:dyDescent="0.2">
      <c r="A129" s="91">
        <v>118</v>
      </c>
      <c r="B129" s="61" t="s">
        <v>339</v>
      </c>
      <c r="C129" s="83" t="s">
        <v>318</v>
      </c>
      <c r="D129" s="83" t="s">
        <v>97</v>
      </c>
      <c r="E129" s="83"/>
      <c r="F129" s="99">
        <f t="shared" ref="F129:H129" si="25">F130</f>
        <v>0</v>
      </c>
      <c r="G129" s="99">
        <f t="shared" si="25"/>
        <v>0</v>
      </c>
      <c r="H129" s="99">
        <f t="shared" si="25"/>
        <v>0</v>
      </c>
    </row>
    <row r="130" spans="1:9" ht="25.5" hidden="1" x14ac:dyDescent="0.2">
      <c r="A130" s="91">
        <v>119</v>
      </c>
      <c r="B130" s="97" t="s">
        <v>57</v>
      </c>
      <c r="C130" s="84" t="s">
        <v>318</v>
      </c>
      <c r="D130" s="84" t="s">
        <v>71</v>
      </c>
      <c r="E130" s="84"/>
      <c r="F130" s="101"/>
      <c r="G130" s="101"/>
      <c r="H130" s="101"/>
    </row>
    <row r="131" spans="1:9" ht="51" x14ac:dyDescent="0.2">
      <c r="A131" s="91">
        <v>120</v>
      </c>
      <c r="B131" s="23" t="s">
        <v>340</v>
      </c>
      <c r="C131" s="32"/>
      <c r="D131" s="32"/>
      <c r="E131" s="32" t="s">
        <v>43</v>
      </c>
      <c r="F131" s="33">
        <f>F125</f>
        <v>262.5</v>
      </c>
      <c r="G131" s="33">
        <f t="shared" ref="G131:H131" si="26">G125</f>
        <v>0</v>
      </c>
      <c r="H131" s="33">
        <f t="shared" si="26"/>
        <v>0</v>
      </c>
    </row>
    <row r="132" spans="1:9" x14ac:dyDescent="0.2">
      <c r="A132" s="91">
        <v>121</v>
      </c>
      <c r="B132" s="23" t="s">
        <v>158</v>
      </c>
      <c r="C132" s="32"/>
      <c r="D132" s="32"/>
      <c r="E132" s="32" t="s">
        <v>41</v>
      </c>
      <c r="F132" s="33">
        <f>F131</f>
        <v>262.5</v>
      </c>
      <c r="G132" s="33">
        <f t="shared" ref="G132:H132" si="27">G131</f>
        <v>0</v>
      </c>
      <c r="H132" s="33">
        <f t="shared" si="27"/>
        <v>0</v>
      </c>
      <c r="I132" s="38">
        <f>SUM(F132:H132)</f>
        <v>262.5</v>
      </c>
    </row>
    <row r="133" spans="1:9" ht="51" x14ac:dyDescent="0.2">
      <c r="A133" s="91">
        <v>106</v>
      </c>
      <c r="B133" s="61" t="s">
        <v>338</v>
      </c>
      <c r="C133" s="83" t="s">
        <v>318</v>
      </c>
      <c r="D133" s="98"/>
      <c r="E133" s="36"/>
      <c r="F133" s="93">
        <f t="shared" ref="F133:H134" si="28">F134</f>
        <v>75</v>
      </c>
      <c r="G133" s="93">
        <f t="shared" si="28"/>
        <v>0</v>
      </c>
      <c r="H133" s="93">
        <f t="shared" si="28"/>
        <v>0</v>
      </c>
    </row>
    <row r="134" spans="1:9" ht="51" x14ac:dyDescent="0.2">
      <c r="A134" s="91">
        <v>107</v>
      </c>
      <c r="B134" s="61" t="s">
        <v>32</v>
      </c>
      <c r="C134" s="83" t="s">
        <v>318</v>
      </c>
      <c r="D134" s="83">
        <v>100</v>
      </c>
      <c r="E134" s="50"/>
      <c r="F134" s="93">
        <f t="shared" si="28"/>
        <v>75</v>
      </c>
      <c r="G134" s="93">
        <f t="shared" si="28"/>
        <v>0</v>
      </c>
      <c r="H134" s="93">
        <f t="shared" si="28"/>
        <v>0</v>
      </c>
      <c r="I134" s="38">
        <f>SUM(F134:H134)</f>
        <v>75</v>
      </c>
    </row>
    <row r="135" spans="1:9" ht="25.5" x14ac:dyDescent="0.2">
      <c r="A135" s="91">
        <v>108</v>
      </c>
      <c r="B135" s="97" t="s">
        <v>57</v>
      </c>
      <c r="C135" s="84" t="s">
        <v>318</v>
      </c>
      <c r="D135" s="84" t="s">
        <v>128</v>
      </c>
      <c r="E135" s="81"/>
      <c r="F135" s="96">
        <v>75</v>
      </c>
      <c r="G135" s="96">
        <v>0</v>
      </c>
      <c r="H135" s="96">
        <v>0</v>
      </c>
    </row>
    <row r="136" spans="1:9" x14ac:dyDescent="0.2">
      <c r="A136" s="91"/>
      <c r="B136" s="23" t="s">
        <v>160</v>
      </c>
      <c r="C136" s="32"/>
      <c r="D136" s="32"/>
      <c r="E136" s="32" t="s">
        <v>44</v>
      </c>
      <c r="F136" s="33">
        <f>F134</f>
        <v>75</v>
      </c>
      <c r="G136" s="33">
        <f>G134</f>
        <v>0</v>
      </c>
      <c r="H136" s="33">
        <f>H134</f>
        <v>0</v>
      </c>
      <c r="I136" s="38"/>
    </row>
    <row r="137" spans="1:9" x14ac:dyDescent="0.2">
      <c r="A137" s="91"/>
      <c r="B137" s="23" t="s">
        <v>158</v>
      </c>
      <c r="C137" s="32"/>
      <c r="D137" s="32"/>
      <c r="E137" s="32" t="s">
        <v>41</v>
      </c>
      <c r="F137" s="33">
        <f>F133</f>
        <v>75</v>
      </c>
      <c r="G137" s="33">
        <f>G133</f>
        <v>0</v>
      </c>
      <c r="H137" s="33">
        <f>H133</f>
        <v>0</v>
      </c>
      <c r="I137" s="38"/>
    </row>
    <row r="138" spans="1:9" ht="38.25" x14ac:dyDescent="0.2">
      <c r="A138" s="91">
        <v>122</v>
      </c>
      <c r="B138" s="31" t="s">
        <v>70</v>
      </c>
      <c r="C138" s="36" t="s">
        <v>174</v>
      </c>
      <c r="D138" s="36"/>
      <c r="E138" s="36"/>
      <c r="F138" s="93">
        <f>F139+F141</f>
        <v>93.1</v>
      </c>
      <c r="G138" s="93">
        <f>G139+G141</f>
        <v>103.4</v>
      </c>
      <c r="H138" s="93">
        <f>H139+H141</f>
        <v>113.9</v>
      </c>
    </row>
    <row r="139" spans="1:9" ht="51" x14ac:dyDescent="0.2">
      <c r="A139" s="91">
        <v>123</v>
      </c>
      <c r="B139" s="61" t="s">
        <v>32</v>
      </c>
      <c r="C139" s="50" t="s">
        <v>174</v>
      </c>
      <c r="D139" s="50" t="s">
        <v>153</v>
      </c>
      <c r="E139" s="50"/>
      <c r="F139" s="93">
        <f>F140</f>
        <v>91</v>
      </c>
      <c r="G139" s="93">
        <f>G140</f>
        <v>101.4</v>
      </c>
      <c r="H139" s="93">
        <f>H140</f>
        <v>111.9</v>
      </c>
    </row>
    <row r="140" spans="1:9" x14ac:dyDescent="0.2">
      <c r="A140" s="91">
        <v>124</v>
      </c>
      <c r="B140" s="94" t="s">
        <v>33</v>
      </c>
      <c r="C140" s="81" t="s">
        <v>174</v>
      </c>
      <c r="D140" s="81" t="s">
        <v>128</v>
      </c>
      <c r="E140" s="81"/>
      <c r="F140" s="96">
        <v>91</v>
      </c>
      <c r="G140" s="96">
        <v>101.4</v>
      </c>
      <c r="H140" s="96">
        <v>111.9</v>
      </c>
    </row>
    <row r="141" spans="1:9" ht="25.5" x14ac:dyDescent="0.2">
      <c r="A141" s="91">
        <v>125</v>
      </c>
      <c r="B141" s="61" t="s">
        <v>35</v>
      </c>
      <c r="C141" s="50" t="s">
        <v>174</v>
      </c>
      <c r="D141" s="50" t="s">
        <v>81</v>
      </c>
      <c r="E141" s="50"/>
      <c r="F141" s="93">
        <f>F142</f>
        <v>2.1</v>
      </c>
      <c r="G141" s="93">
        <f>G142</f>
        <v>2</v>
      </c>
      <c r="H141" s="93">
        <f>H142</f>
        <v>2</v>
      </c>
    </row>
    <row r="142" spans="1:9" ht="25.5" x14ac:dyDescent="0.2">
      <c r="A142" s="91">
        <v>126</v>
      </c>
      <c r="B142" s="94" t="s">
        <v>36</v>
      </c>
      <c r="C142" s="81" t="s">
        <v>174</v>
      </c>
      <c r="D142" s="81" t="s">
        <v>154</v>
      </c>
      <c r="E142" s="81"/>
      <c r="F142" s="96">
        <v>2.1</v>
      </c>
      <c r="G142" s="96">
        <v>2</v>
      </c>
      <c r="H142" s="96">
        <v>2</v>
      </c>
    </row>
    <row r="143" spans="1:9" x14ac:dyDescent="0.2">
      <c r="A143" s="91">
        <v>127</v>
      </c>
      <c r="B143" s="23" t="s">
        <v>161</v>
      </c>
      <c r="C143" s="32"/>
      <c r="D143" s="32"/>
      <c r="E143" s="32" t="s">
        <v>45</v>
      </c>
      <c r="F143" s="33">
        <f>F144</f>
        <v>93.1</v>
      </c>
      <c r="G143" s="33">
        <f>G144</f>
        <v>103.4</v>
      </c>
      <c r="H143" s="33">
        <f>H144</f>
        <v>113.9</v>
      </c>
    </row>
    <row r="144" spans="1:9" x14ac:dyDescent="0.2">
      <c r="A144" s="91">
        <v>128</v>
      </c>
      <c r="B144" s="23" t="s">
        <v>162</v>
      </c>
      <c r="C144" s="32"/>
      <c r="D144" s="32"/>
      <c r="E144" s="32" t="s">
        <v>46</v>
      </c>
      <c r="F144" s="33">
        <f>F139+F141</f>
        <v>93.1</v>
      </c>
      <c r="G144" s="33">
        <f>G139+G141</f>
        <v>103.4</v>
      </c>
      <c r="H144" s="33">
        <f>H139+H141</f>
        <v>113.9</v>
      </c>
    </row>
    <row r="145" spans="1:8" ht="38.25" x14ac:dyDescent="0.2">
      <c r="A145" s="91">
        <v>129</v>
      </c>
      <c r="B145" s="31" t="s">
        <v>83</v>
      </c>
      <c r="C145" s="36" t="s">
        <v>173</v>
      </c>
      <c r="D145" s="36"/>
      <c r="E145" s="36"/>
      <c r="F145" s="37">
        <f t="shared" ref="F145:H146" si="29">F146</f>
        <v>2</v>
      </c>
      <c r="G145" s="37">
        <f t="shared" si="29"/>
        <v>1.8</v>
      </c>
      <c r="H145" s="37">
        <f t="shared" si="29"/>
        <v>1.8</v>
      </c>
    </row>
    <row r="146" spans="1:8" ht="25.5" x14ac:dyDescent="0.2">
      <c r="A146" s="91">
        <v>130</v>
      </c>
      <c r="B146" s="61" t="s">
        <v>35</v>
      </c>
      <c r="C146" s="50" t="s">
        <v>173</v>
      </c>
      <c r="D146" s="50" t="s">
        <v>81</v>
      </c>
      <c r="E146" s="50"/>
      <c r="F146" s="93">
        <f t="shared" si="29"/>
        <v>2</v>
      </c>
      <c r="G146" s="93">
        <f t="shared" si="29"/>
        <v>1.8</v>
      </c>
      <c r="H146" s="93">
        <f t="shared" si="29"/>
        <v>1.8</v>
      </c>
    </row>
    <row r="147" spans="1:8" ht="25.5" x14ac:dyDescent="0.2">
      <c r="A147" s="91">
        <v>131</v>
      </c>
      <c r="B147" s="94" t="s">
        <v>36</v>
      </c>
      <c r="C147" s="81" t="s">
        <v>173</v>
      </c>
      <c r="D147" s="81" t="s">
        <v>154</v>
      </c>
      <c r="E147" s="81"/>
      <c r="F147" s="96">
        <v>2</v>
      </c>
      <c r="G147" s="96">
        <v>1.8</v>
      </c>
      <c r="H147" s="96">
        <v>1.8</v>
      </c>
    </row>
    <row r="148" spans="1:8" x14ac:dyDescent="0.2">
      <c r="A148" s="91">
        <v>132</v>
      </c>
      <c r="B148" s="23" t="s">
        <v>160</v>
      </c>
      <c r="C148" s="32"/>
      <c r="D148" s="32"/>
      <c r="E148" s="32" t="s">
        <v>44</v>
      </c>
      <c r="F148" s="33">
        <f>F146</f>
        <v>2</v>
      </c>
      <c r="G148" s="33">
        <f>G146</f>
        <v>1.8</v>
      </c>
      <c r="H148" s="33">
        <f>H146</f>
        <v>1.8</v>
      </c>
    </row>
    <row r="149" spans="1:8" x14ac:dyDescent="0.2">
      <c r="A149" s="91">
        <v>133</v>
      </c>
      <c r="B149" s="23" t="s">
        <v>158</v>
      </c>
      <c r="C149" s="32"/>
      <c r="D149" s="32"/>
      <c r="E149" s="32" t="s">
        <v>41</v>
      </c>
      <c r="F149" s="33">
        <f>F145</f>
        <v>2</v>
      </c>
      <c r="G149" s="33">
        <f>G145</f>
        <v>1.8</v>
      </c>
      <c r="H149" s="33">
        <f>H145</f>
        <v>1.8</v>
      </c>
    </row>
    <row r="150" spans="1:8" ht="38.25" x14ac:dyDescent="0.2">
      <c r="A150" s="91">
        <v>134</v>
      </c>
      <c r="B150" s="31" t="s">
        <v>78</v>
      </c>
      <c r="C150" s="36" t="s">
        <v>171</v>
      </c>
      <c r="D150" s="36"/>
      <c r="E150" s="36"/>
      <c r="F150" s="37">
        <f t="shared" ref="F150:H151" si="30">F151</f>
        <v>1</v>
      </c>
      <c r="G150" s="37">
        <f t="shared" si="30"/>
        <v>1</v>
      </c>
      <c r="H150" s="37">
        <f t="shared" si="30"/>
        <v>1</v>
      </c>
    </row>
    <row r="151" spans="1:8" x14ac:dyDescent="0.2">
      <c r="A151" s="91">
        <v>135</v>
      </c>
      <c r="B151" s="61" t="s">
        <v>79</v>
      </c>
      <c r="C151" s="50" t="s">
        <v>171</v>
      </c>
      <c r="D151" s="50" t="s">
        <v>132</v>
      </c>
      <c r="E151" s="50"/>
      <c r="F151" s="93">
        <f t="shared" si="30"/>
        <v>1</v>
      </c>
      <c r="G151" s="93">
        <f t="shared" si="30"/>
        <v>1</v>
      </c>
      <c r="H151" s="93">
        <f t="shared" si="30"/>
        <v>1</v>
      </c>
    </row>
    <row r="152" spans="1:8" x14ac:dyDescent="0.2">
      <c r="A152" s="91">
        <v>136</v>
      </c>
      <c r="B152" s="94" t="s">
        <v>65</v>
      </c>
      <c r="C152" s="81" t="s">
        <v>171</v>
      </c>
      <c r="D152" s="81" t="s">
        <v>133</v>
      </c>
      <c r="E152" s="81"/>
      <c r="F152" s="96">
        <v>1</v>
      </c>
      <c r="G152" s="96">
        <v>1</v>
      </c>
      <c r="H152" s="96">
        <v>1</v>
      </c>
    </row>
    <row r="153" spans="1:8" x14ac:dyDescent="0.2">
      <c r="A153" s="91">
        <v>137</v>
      </c>
      <c r="B153" s="23" t="s">
        <v>138</v>
      </c>
      <c r="C153" s="32"/>
      <c r="D153" s="32"/>
      <c r="E153" s="32" t="s">
        <v>73</v>
      </c>
      <c r="F153" s="33">
        <f>F150</f>
        <v>1</v>
      </c>
      <c r="G153" s="33">
        <f>G150</f>
        <v>1</v>
      </c>
      <c r="H153" s="33">
        <f>H150</f>
        <v>1</v>
      </c>
    </row>
    <row r="154" spans="1:8" x14ac:dyDescent="0.2">
      <c r="A154" s="91">
        <v>138</v>
      </c>
      <c r="B154" s="23" t="s">
        <v>158</v>
      </c>
      <c r="C154" s="32"/>
      <c r="D154" s="32"/>
      <c r="E154" s="32" t="s">
        <v>41</v>
      </c>
      <c r="F154" s="33">
        <f>F150</f>
        <v>1</v>
      </c>
      <c r="G154" s="33">
        <f>G150</f>
        <v>1</v>
      </c>
      <c r="H154" s="33">
        <f>H150</f>
        <v>1</v>
      </c>
    </row>
    <row r="155" spans="1:8" ht="51" x14ac:dyDescent="0.2">
      <c r="A155" s="91">
        <v>139</v>
      </c>
      <c r="B155" s="61" t="s">
        <v>319</v>
      </c>
      <c r="C155" s="50" t="s">
        <v>320</v>
      </c>
      <c r="D155" s="50"/>
      <c r="E155" s="50"/>
      <c r="F155" s="93">
        <f>F156</f>
        <v>462.7</v>
      </c>
      <c r="G155" s="93">
        <f t="shared" ref="G155:H155" si="31">G156</f>
        <v>406</v>
      </c>
      <c r="H155" s="93">
        <f t="shared" si="31"/>
        <v>406</v>
      </c>
    </row>
    <row r="156" spans="1:8" ht="51" x14ac:dyDescent="0.2">
      <c r="A156" s="91">
        <v>140</v>
      </c>
      <c r="B156" s="61" t="s">
        <v>32</v>
      </c>
      <c r="C156" s="50" t="s">
        <v>320</v>
      </c>
      <c r="D156" s="50" t="s">
        <v>153</v>
      </c>
      <c r="E156" s="50"/>
      <c r="F156" s="93">
        <f>F157+F159</f>
        <v>462.7</v>
      </c>
      <c r="G156" s="93">
        <f t="shared" ref="G156:H156" si="32">G157+G159</f>
        <v>406</v>
      </c>
      <c r="H156" s="93">
        <f t="shared" si="32"/>
        <v>406</v>
      </c>
    </row>
    <row r="157" spans="1:8" x14ac:dyDescent="0.2">
      <c r="A157" s="91">
        <v>141</v>
      </c>
      <c r="B157" s="94" t="s">
        <v>33</v>
      </c>
      <c r="C157" s="81" t="s">
        <v>320</v>
      </c>
      <c r="D157" s="81" t="s">
        <v>120</v>
      </c>
      <c r="E157" s="81"/>
      <c r="F157" s="96">
        <v>409</v>
      </c>
      <c r="G157" s="96">
        <v>406</v>
      </c>
      <c r="H157" s="96">
        <v>406</v>
      </c>
    </row>
    <row r="158" spans="1:8" ht="25.5" x14ac:dyDescent="0.2">
      <c r="A158" s="91">
        <v>142</v>
      </c>
      <c r="B158" s="61" t="s">
        <v>35</v>
      </c>
      <c r="C158" s="50" t="s">
        <v>320</v>
      </c>
      <c r="D158" s="50" t="s">
        <v>81</v>
      </c>
      <c r="E158" s="50"/>
      <c r="F158" s="93">
        <f>F159</f>
        <v>53.7</v>
      </c>
      <c r="G158" s="93">
        <f>G159</f>
        <v>0</v>
      </c>
      <c r="H158" s="93">
        <f>H159</f>
        <v>0</v>
      </c>
    </row>
    <row r="159" spans="1:8" ht="25.5" x14ac:dyDescent="0.2">
      <c r="A159" s="91">
        <v>143</v>
      </c>
      <c r="B159" s="94" t="s">
        <v>36</v>
      </c>
      <c r="C159" s="81" t="s">
        <v>320</v>
      </c>
      <c r="D159" s="81" t="s">
        <v>154</v>
      </c>
      <c r="E159" s="81"/>
      <c r="F159" s="96">
        <v>53.7</v>
      </c>
      <c r="G159" s="96"/>
      <c r="H159" s="96"/>
    </row>
    <row r="160" spans="1:8" x14ac:dyDescent="0.2">
      <c r="A160" s="91">
        <v>144</v>
      </c>
      <c r="B160" s="23" t="s">
        <v>160</v>
      </c>
      <c r="C160" s="32"/>
      <c r="D160" s="32"/>
      <c r="E160" s="32" t="s">
        <v>44</v>
      </c>
      <c r="F160" s="33">
        <f>F156+F158</f>
        <v>516.4</v>
      </c>
      <c r="G160" s="33">
        <f t="shared" ref="G160:H160" si="33">G156+G158</f>
        <v>406</v>
      </c>
      <c r="H160" s="33">
        <f t="shared" si="33"/>
        <v>406</v>
      </c>
    </row>
    <row r="161" spans="1:8" x14ac:dyDescent="0.2">
      <c r="A161" s="91">
        <v>145</v>
      </c>
      <c r="B161" s="23" t="s">
        <v>158</v>
      </c>
      <c r="C161" s="32"/>
      <c r="D161" s="32"/>
      <c r="E161" s="32" t="s">
        <v>41</v>
      </c>
      <c r="F161" s="33">
        <f>F160</f>
        <v>516.4</v>
      </c>
      <c r="G161" s="33">
        <f t="shared" ref="G161:H161" si="34">G160</f>
        <v>406</v>
      </c>
      <c r="H161" s="33">
        <f t="shared" si="34"/>
        <v>406</v>
      </c>
    </row>
    <row r="162" spans="1:8" x14ac:dyDescent="0.2">
      <c r="A162" s="91">
        <v>146</v>
      </c>
      <c r="B162" s="61"/>
      <c r="C162" s="50"/>
      <c r="D162" s="50"/>
      <c r="E162" s="50"/>
      <c r="F162" s="93"/>
      <c r="G162" s="93"/>
      <c r="H162" s="93"/>
    </row>
    <row r="163" spans="1:8" ht="38.25" x14ac:dyDescent="0.2">
      <c r="A163" s="91">
        <v>147</v>
      </c>
      <c r="B163" s="31" t="s">
        <v>34</v>
      </c>
      <c r="C163" s="36" t="s">
        <v>169</v>
      </c>
      <c r="D163" s="36"/>
      <c r="E163" s="36"/>
      <c r="F163" s="37">
        <f>F164+F166+F168</f>
        <v>2821.7999999999997</v>
      </c>
      <c r="G163" s="37">
        <f>G164+G166+G168</f>
        <v>2742.7000000000003</v>
      </c>
      <c r="H163" s="37">
        <f>H164+H166+H168</f>
        <v>2742.7000000000003</v>
      </c>
    </row>
    <row r="164" spans="1:8" ht="51" x14ac:dyDescent="0.2">
      <c r="A164" s="91">
        <v>148</v>
      </c>
      <c r="B164" s="61" t="s">
        <v>32</v>
      </c>
      <c r="C164" s="50" t="s">
        <v>169</v>
      </c>
      <c r="D164" s="50" t="s">
        <v>153</v>
      </c>
      <c r="E164" s="50"/>
      <c r="F164" s="93">
        <f>F165</f>
        <v>1923.7</v>
      </c>
      <c r="G164" s="93">
        <f>G165</f>
        <v>1922.4</v>
      </c>
      <c r="H164" s="93">
        <f>H165</f>
        <v>1922.4</v>
      </c>
    </row>
    <row r="165" spans="1:8" ht="25.5" x14ac:dyDescent="0.2">
      <c r="A165" s="91">
        <v>149</v>
      </c>
      <c r="B165" s="94" t="s">
        <v>57</v>
      </c>
      <c r="C165" s="81" t="s">
        <v>169</v>
      </c>
      <c r="D165" s="81" t="s">
        <v>128</v>
      </c>
      <c r="E165" s="81"/>
      <c r="F165" s="96">
        <v>1923.7</v>
      </c>
      <c r="G165" s="96">
        <v>1922.4</v>
      </c>
      <c r="H165" s="96">
        <v>1922.4</v>
      </c>
    </row>
    <row r="166" spans="1:8" ht="25.5" x14ac:dyDescent="0.2">
      <c r="A166" s="91">
        <v>150</v>
      </c>
      <c r="B166" s="61" t="s">
        <v>35</v>
      </c>
      <c r="C166" s="50" t="s">
        <v>169</v>
      </c>
      <c r="D166" s="50" t="s">
        <v>81</v>
      </c>
      <c r="E166" s="50"/>
      <c r="F166" s="93">
        <f>F167</f>
        <v>897.4</v>
      </c>
      <c r="G166" s="93">
        <f>G167</f>
        <v>819.9</v>
      </c>
      <c r="H166" s="93">
        <f>H167</f>
        <v>819.9</v>
      </c>
    </row>
    <row r="167" spans="1:8" ht="25.5" x14ac:dyDescent="0.2">
      <c r="A167" s="91">
        <v>151</v>
      </c>
      <c r="B167" s="94" t="s">
        <v>36</v>
      </c>
      <c r="C167" s="81" t="s">
        <v>169</v>
      </c>
      <c r="D167" s="81" t="s">
        <v>154</v>
      </c>
      <c r="E167" s="81"/>
      <c r="F167" s="96">
        <v>897.4</v>
      </c>
      <c r="G167" s="96">
        <v>819.9</v>
      </c>
      <c r="H167" s="96">
        <v>819.9</v>
      </c>
    </row>
    <row r="168" spans="1:8" x14ac:dyDescent="0.2">
      <c r="A168" s="91">
        <v>152</v>
      </c>
      <c r="B168" s="61" t="s">
        <v>79</v>
      </c>
      <c r="C168" s="83" t="s">
        <v>169</v>
      </c>
      <c r="D168" s="83" t="s">
        <v>132</v>
      </c>
      <c r="E168" s="50"/>
      <c r="F168" s="99">
        <f>F169</f>
        <v>0.7</v>
      </c>
      <c r="G168" s="99">
        <f>G169</f>
        <v>0.4</v>
      </c>
      <c r="H168" s="99">
        <f>H169</f>
        <v>0.4</v>
      </c>
    </row>
    <row r="169" spans="1:8" x14ac:dyDescent="0.2">
      <c r="A169" s="91">
        <v>153</v>
      </c>
      <c r="B169" s="94" t="s">
        <v>7</v>
      </c>
      <c r="C169" s="84" t="s">
        <v>169</v>
      </c>
      <c r="D169" s="84" t="s">
        <v>8</v>
      </c>
      <c r="E169" s="81"/>
      <c r="F169" s="101">
        <v>0.7</v>
      </c>
      <c r="G169" s="101">
        <v>0.4</v>
      </c>
      <c r="H169" s="101">
        <v>0.4</v>
      </c>
    </row>
    <row r="170" spans="1:8" ht="51" x14ac:dyDescent="0.2">
      <c r="A170" s="91">
        <v>154</v>
      </c>
      <c r="B170" s="23" t="s">
        <v>76</v>
      </c>
      <c r="C170" s="32"/>
      <c r="D170" s="32"/>
      <c r="E170" s="32" t="s">
        <v>43</v>
      </c>
      <c r="F170" s="33">
        <f>F164+F166+F168</f>
        <v>2821.7999999999997</v>
      </c>
      <c r="G170" s="33">
        <f>G164+G166+G168</f>
        <v>2742.7000000000003</v>
      </c>
      <c r="H170" s="33">
        <f>H164+H166+H168</f>
        <v>2742.7000000000003</v>
      </c>
    </row>
    <row r="171" spans="1:8" x14ac:dyDescent="0.2">
      <c r="A171" s="91">
        <v>155</v>
      </c>
      <c r="B171" s="23" t="s">
        <v>158</v>
      </c>
      <c r="C171" s="32"/>
      <c r="D171" s="32"/>
      <c r="E171" s="32" t="s">
        <v>41</v>
      </c>
      <c r="F171" s="33">
        <f>F170</f>
        <v>2821.7999999999997</v>
      </c>
      <c r="G171" s="33">
        <f>G170</f>
        <v>2742.7000000000003</v>
      </c>
      <c r="H171" s="33">
        <f>H170</f>
        <v>2742.7000000000003</v>
      </c>
    </row>
    <row r="172" spans="1:8" ht="38.25" x14ac:dyDescent="0.2">
      <c r="A172" s="91">
        <v>156</v>
      </c>
      <c r="B172" s="31" t="s">
        <v>82</v>
      </c>
      <c r="C172" s="36" t="s">
        <v>170</v>
      </c>
      <c r="D172" s="36"/>
      <c r="E172" s="36"/>
      <c r="F172" s="37">
        <f t="shared" ref="F172:H173" si="35">F173</f>
        <v>174</v>
      </c>
      <c r="G172" s="37">
        <f t="shared" si="35"/>
        <v>174</v>
      </c>
      <c r="H172" s="37">
        <f t="shared" si="35"/>
        <v>174</v>
      </c>
    </row>
    <row r="173" spans="1:8" x14ac:dyDescent="0.2">
      <c r="A173" s="91">
        <v>157</v>
      </c>
      <c r="B173" s="61" t="s">
        <v>58</v>
      </c>
      <c r="C173" s="50" t="s">
        <v>170</v>
      </c>
      <c r="D173" s="50" t="s">
        <v>97</v>
      </c>
      <c r="E173" s="50"/>
      <c r="F173" s="93">
        <f t="shared" si="35"/>
        <v>174</v>
      </c>
      <c r="G173" s="93">
        <f t="shared" si="35"/>
        <v>174</v>
      </c>
      <c r="H173" s="93">
        <f t="shared" si="35"/>
        <v>174</v>
      </c>
    </row>
    <row r="174" spans="1:8" x14ac:dyDescent="0.2">
      <c r="A174" s="91">
        <v>158</v>
      </c>
      <c r="B174" s="94" t="s">
        <v>39</v>
      </c>
      <c r="C174" s="81" t="s">
        <v>170</v>
      </c>
      <c r="D174" s="81" t="s">
        <v>71</v>
      </c>
      <c r="E174" s="81"/>
      <c r="F174" s="96">
        <v>174</v>
      </c>
      <c r="G174" s="96">
        <v>174</v>
      </c>
      <c r="H174" s="96">
        <v>174</v>
      </c>
    </row>
    <row r="175" spans="1:8" ht="25.5" x14ac:dyDescent="0.2">
      <c r="A175" s="91">
        <v>159</v>
      </c>
      <c r="B175" s="31" t="str">
        <f>'[1]пр 4 вед '!B37</f>
        <v>Трансферты на выполнение полномочий поселений по ведению бухгалтерского учета по клубам</v>
      </c>
      <c r="C175" s="36" t="s">
        <v>206</v>
      </c>
      <c r="D175" s="36"/>
      <c r="E175" s="36"/>
      <c r="F175" s="37">
        <f t="shared" ref="F175:H176" si="36">F176</f>
        <v>83.7</v>
      </c>
      <c r="G175" s="37">
        <f t="shared" si="36"/>
        <v>83.7</v>
      </c>
      <c r="H175" s="37">
        <f t="shared" si="36"/>
        <v>83.7</v>
      </c>
    </row>
    <row r="176" spans="1:8" x14ac:dyDescent="0.2">
      <c r="A176" s="91">
        <v>160</v>
      </c>
      <c r="B176" s="61" t="s">
        <v>58</v>
      </c>
      <c r="C176" s="50" t="s">
        <v>206</v>
      </c>
      <c r="D176" s="50" t="s">
        <v>97</v>
      </c>
      <c r="E176" s="50"/>
      <c r="F176" s="93">
        <f t="shared" si="36"/>
        <v>83.7</v>
      </c>
      <c r="G176" s="93">
        <f t="shared" si="36"/>
        <v>83.7</v>
      </c>
      <c r="H176" s="93">
        <f t="shared" si="36"/>
        <v>83.7</v>
      </c>
    </row>
    <row r="177" spans="1:9" x14ac:dyDescent="0.2">
      <c r="A177" s="91">
        <v>161</v>
      </c>
      <c r="B177" s="94" t="s">
        <v>39</v>
      </c>
      <c r="C177" s="81" t="s">
        <v>206</v>
      </c>
      <c r="D177" s="81" t="s">
        <v>71</v>
      </c>
      <c r="E177" s="81"/>
      <c r="F177" s="96">
        <v>83.7</v>
      </c>
      <c r="G177" s="96">
        <v>83.7</v>
      </c>
      <c r="H177" s="96">
        <v>83.7</v>
      </c>
    </row>
    <row r="178" spans="1:9" ht="51" x14ac:dyDescent="0.2">
      <c r="A178" s="91">
        <v>162</v>
      </c>
      <c r="B178" s="23" t="s">
        <v>76</v>
      </c>
      <c r="C178" s="32"/>
      <c r="D178" s="32"/>
      <c r="E178" s="32" t="s">
        <v>43</v>
      </c>
      <c r="F178" s="33">
        <f>F172+F175</f>
        <v>257.7</v>
      </c>
      <c r="G178" s="33">
        <f>G172+G175</f>
        <v>257.7</v>
      </c>
      <c r="H178" s="33">
        <f>H172+H175</f>
        <v>257.7</v>
      </c>
    </row>
    <row r="179" spans="1:9" x14ac:dyDescent="0.2">
      <c r="A179" s="91">
        <v>163</v>
      </c>
      <c r="B179" s="23" t="s">
        <v>158</v>
      </c>
      <c r="C179" s="32"/>
      <c r="D179" s="32"/>
      <c r="E179" s="32" t="s">
        <v>41</v>
      </c>
      <c r="F179" s="33">
        <f>F178</f>
        <v>257.7</v>
      </c>
      <c r="G179" s="33">
        <f>G178</f>
        <v>257.7</v>
      </c>
      <c r="H179" s="33">
        <f>H178</f>
        <v>257.7</v>
      </c>
    </row>
    <row r="180" spans="1:9" x14ac:dyDescent="0.2">
      <c r="A180" s="91">
        <v>164</v>
      </c>
      <c r="B180" s="23" t="s">
        <v>25</v>
      </c>
      <c r="C180" s="32"/>
      <c r="D180" s="33"/>
      <c r="E180" s="91"/>
      <c r="F180" s="91"/>
      <c r="G180" s="91">
        <v>268.2</v>
      </c>
      <c r="H180" s="91">
        <v>550.70000000000005</v>
      </c>
    </row>
    <row r="181" spans="1:9" x14ac:dyDescent="0.2">
      <c r="A181" s="91"/>
      <c r="B181" s="23" t="s">
        <v>26</v>
      </c>
      <c r="C181" s="32"/>
      <c r="D181" s="32"/>
      <c r="E181" s="32"/>
      <c r="F181" s="33">
        <f>F12+F22+F114+F180</f>
        <v>12180.2</v>
      </c>
      <c r="G181" s="33">
        <f>G12+G22+G114+G180</f>
        <v>10871.6</v>
      </c>
      <c r="H181" s="33">
        <f>H12+H22+H114+H180</f>
        <v>11166.3</v>
      </c>
      <c r="I181" s="33">
        <f>I12+I22+I114+I180</f>
        <v>0</v>
      </c>
    </row>
    <row r="182" spans="1:9" hidden="1" x14ac:dyDescent="0.2">
      <c r="G182" s="38">
        <f>G181-G180</f>
        <v>10603.4</v>
      </c>
      <c r="H182" s="38">
        <f>H181-H180</f>
        <v>10615.599999999999</v>
      </c>
    </row>
    <row r="184" spans="1:9" x14ac:dyDescent="0.2">
      <c r="F184" s="38"/>
    </row>
  </sheetData>
  <dataConsolidate/>
  <mergeCells count="7">
    <mergeCell ref="G9:H9"/>
    <mergeCell ref="A3:F3"/>
    <mergeCell ref="A2:F2"/>
    <mergeCell ref="A7:F7"/>
    <mergeCell ref="A8:H8"/>
    <mergeCell ref="A5:H5"/>
    <mergeCell ref="A4:H4"/>
  </mergeCells>
  <phoneticPr fontId="8" type="noConversion"/>
  <pageMargins left="0.78740157480314965" right="0.39370078740157483" top="0.19685039370078741" bottom="0.19685039370078741" header="0.51181102362204722" footer="0.51181102362204722"/>
  <pageSetup paperSize="9" scale="63" orientation="portrait" r:id="rId1"/>
  <headerFooter alignWithMargins="0"/>
  <rowBreaks count="2" manualBreakCount="2">
    <brk id="64" max="16383" man="1"/>
    <brk id="1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workbookViewId="0">
      <selection activeCell="E10" sqref="E10"/>
    </sheetView>
  </sheetViews>
  <sheetFormatPr defaultRowHeight="12.75" x14ac:dyDescent="0.2"/>
  <cols>
    <col min="1" max="1" width="4.28515625" style="3" customWidth="1"/>
    <col min="2" max="2" width="35.140625" style="3" customWidth="1"/>
    <col min="3" max="3" width="30.140625" style="3" hidden="1" customWidth="1"/>
    <col min="4" max="4" width="27.85546875" style="3" customWidth="1"/>
    <col min="5" max="16384" width="9.140625" style="3"/>
  </cols>
  <sheetData>
    <row r="2" spans="1:13" ht="39" customHeight="1" x14ac:dyDescent="0.2">
      <c r="A2" s="138" t="s">
        <v>360</v>
      </c>
      <c r="B2" s="138"/>
      <c r="C2" s="138"/>
      <c r="D2" s="138"/>
      <c r="E2" s="138"/>
      <c r="F2" s="138"/>
      <c r="G2" s="138"/>
    </row>
    <row r="3" spans="1:13" ht="37.5" customHeight="1" x14ac:dyDescent="0.2">
      <c r="A3" s="138" t="s">
        <v>346</v>
      </c>
      <c r="B3" s="138"/>
      <c r="C3" s="138"/>
      <c r="D3" s="138"/>
      <c r="E3" s="138"/>
      <c r="F3" s="138"/>
      <c r="G3" s="138"/>
      <c r="H3" s="66"/>
      <c r="I3" s="66"/>
      <c r="J3" s="66"/>
      <c r="K3" s="66"/>
      <c r="L3" s="66"/>
      <c r="M3" s="66"/>
    </row>
    <row r="4" spans="1:13" ht="12" customHeight="1" x14ac:dyDescent="0.2">
      <c r="A4" s="40"/>
      <c r="B4" s="40"/>
      <c r="C4" s="40"/>
      <c r="D4" s="40"/>
      <c r="E4" s="40"/>
      <c r="F4" s="40"/>
      <c r="G4" s="40"/>
    </row>
    <row r="5" spans="1:13" ht="63" customHeight="1" x14ac:dyDescent="0.2">
      <c r="A5" s="139" t="s">
        <v>316</v>
      </c>
      <c r="B5" s="139"/>
      <c r="C5" s="139"/>
      <c r="D5" s="139"/>
      <c r="E5" s="139"/>
      <c r="F5" s="139"/>
      <c r="G5" s="139"/>
    </row>
    <row r="6" spans="1:13" ht="12" customHeight="1" x14ac:dyDescent="0.2">
      <c r="F6" s="153" t="s">
        <v>280</v>
      </c>
      <c r="G6" s="153"/>
    </row>
    <row r="7" spans="1:13" ht="38.25" x14ac:dyDescent="0.2">
      <c r="A7" s="63" t="s">
        <v>111</v>
      </c>
      <c r="B7" s="63" t="s">
        <v>202</v>
      </c>
      <c r="C7" s="63" t="s">
        <v>218</v>
      </c>
      <c r="D7" s="63" t="s">
        <v>203</v>
      </c>
      <c r="E7" s="86" t="s">
        <v>313</v>
      </c>
      <c r="F7" s="86" t="s">
        <v>282</v>
      </c>
      <c r="G7" s="86" t="s">
        <v>314</v>
      </c>
    </row>
    <row r="8" spans="1:13" x14ac:dyDescent="0.2">
      <c r="A8" s="1"/>
      <c r="B8" s="63">
        <v>1</v>
      </c>
      <c r="C8" s="63"/>
      <c r="D8" s="63">
        <v>2</v>
      </c>
      <c r="E8" s="63">
        <v>3</v>
      </c>
      <c r="F8" s="63">
        <v>4</v>
      </c>
      <c r="G8" s="63">
        <v>5</v>
      </c>
    </row>
    <row r="9" spans="1:13" ht="89.25" hidden="1" customHeight="1" x14ac:dyDescent="0.2">
      <c r="A9" s="1"/>
      <c r="B9" s="63" t="s">
        <v>217</v>
      </c>
      <c r="C9" s="8" t="s">
        <v>219</v>
      </c>
      <c r="D9" s="63" t="s">
        <v>204</v>
      </c>
      <c r="E9" s="63"/>
      <c r="F9" s="63"/>
      <c r="G9" s="63"/>
    </row>
    <row r="10" spans="1:13" ht="38.25" x14ac:dyDescent="0.2">
      <c r="A10" s="1"/>
      <c r="B10" s="137" t="s">
        <v>354</v>
      </c>
      <c r="C10" s="8" t="s">
        <v>220</v>
      </c>
      <c r="D10" s="63" t="s">
        <v>204</v>
      </c>
      <c r="E10" s="63">
        <v>182.4</v>
      </c>
      <c r="F10" s="63"/>
      <c r="G10" s="63"/>
    </row>
    <row r="11" spans="1:13" ht="76.5" customHeight="1" x14ac:dyDescent="0.2">
      <c r="A11" s="17">
        <v>1</v>
      </c>
      <c r="B11" s="63" t="s">
        <v>207</v>
      </c>
      <c r="C11" s="8" t="s">
        <v>221</v>
      </c>
      <c r="D11" s="63" t="s">
        <v>204</v>
      </c>
      <c r="E11" s="2">
        <v>174</v>
      </c>
      <c r="F11" s="2">
        <v>174</v>
      </c>
      <c r="G11" s="2">
        <v>174</v>
      </c>
    </row>
    <row r="12" spans="1:13" ht="30" customHeight="1" x14ac:dyDescent="0.2">
      <c r="A12" s="17">
        <v>2</v>
      </c>
      <c r="B12" s="63" t="s">
        <v>208</v>
      </c>
      <c r="C12" s="8" t="s">
        <v>222</v>
      </c>
      <c r="D12" s="63" t="s">
        <v>204</v>
      </c>
      <c r="E12" s="2">
        <v>83.7</v>
      </c>
      <c r="F12" s="2">
        <v>83.7</v>
      </c>
      <c r="G12" s="2">
        <v>83.7</v>
      </c>
    </row>
    <row r="13" spans="1:13" ht="66.75" hidden="1" customHeight="1" x14ac:dyDescent="0.2">
      <c r="A13" s="17"/>
      <c r="B13" s="63" t="s">
        <v>225</v>
      </c>
      <c r="C13" s="8" t="s">
        <v>223</v>
      </c>
      <c r="D13" s="63" t="s">
        <v>204</v>
      </c>
      <c r="E13" s="2"/>
      <c r="F13" s="2"/>
      <c r="G13" s="2"/>
    </row>
    <row r="14" spans="1:13" ht="24" customHeight="1" x14ac:dyDescent="0.2">
      <c r="A14" s="17">
        <v>3</v>
      </c>
      <c r="B14" s="63" t="s">
        <v>224</v>
      </c>
      <c r="C14" s="8" t="s">
        <v>227</v>
      </c>
      <c r="D14" s="63" t="s">
        <v>204</v>
      </c>
      <c r="E14" s="2">
        <v>3890</v>
      </c>
      <c r="F14" s="2">
        <v>3890</v>
      </c>
      <c r="G14" s="2">
        <v>3890</v>
      </c>
    </row>
    <row r="15" spans="1:13" ht="24" hidden="1" customHeight="1" x14ac:dyDescent="0.2">
      <c r="A15" s="17">
        <v>4</v>
      </c>
      <c r="B15" s="63" t="s">
        <v>273</v>
      </c>
      <c r="C15" s="8" t="s">
        <v>226</v>
      </c>
      <c r="D15" s="63" t="s">
        <v>204</v>
      </c>
      <c r="E15" s="2"/>
      <c r="F15" s="2"/>
      <c r="G15" s="2"/>
    </row>
    <row r="16" spans="1:13" ht="13.5" customHeight="1" x14ac:dyDescent="0.2">
      <c r="A16" s="17"/>
      <c r="B16" s="35" t="s">
        <v>26</v>
      </c>
      <c r="C16" s="35"/>
      <c r="D16" s="35"/>
      <c r="E16" s="33">
        <f>SUM(E9:E15)</f>
        <v>4330.1000000000004</v>
      </c>
      <c r="F16" s="33">
        <f>SUM(F11:F15)</f>
        <v>4147.7</v>
      </c>
      <c r="G16" s="33">
        <f>SUM(G11:G15)</f>
        <v>4147.7</v>
      </c>
    </row>
  </sheetData>
  <mergeCells count="4">
    <mergeCell ref="A3:G3"/>
    <mergeCell ref="A5:G5"/>
    <mergeCell ref="F6:G6"/>
    <mergeCell ref="A2:G2"/>
  </mergeCells>
  <pageMargins left="0.78740157480314965" right="0.1968503937007874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пр.1 ист</vt:lpstr>
      <vt:lpstr>пр.2 дох.</vt:lpstr>
      <vt:lpstr>пр 3 РП</vt:lpstr>
      <vt:lpstr>пр 4 вед </vt:lpstr>
      <vt:lpstr>пр 5 ЦС</vt:lpstr>
      <vt:lpstr>6 МБТ</vt:lpstr>
      <vt:lpstr>'пр.2 дох.'!_dst217181</vt:lpstr>
      <vt:lpstr>'пр 4 вед '!Заголовки_для_печати</vt:lpstr>
      <vt:lpstr>'пр 5 ЦС'!Заголовки_для_печати</vt:lpstr>
      <vt:lpstr>'пр.2 дох.'!Заголовки_для_печати</vt:lpstr>
      <vt:lpstr>'пр 4 вед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2025-01-13T16:17:36Z</cp:lastPrinted>
  <dcterms:created xsi:type="dcterms:W3CDTF">1996-10-08T23:32:33Z</dcterms:created>
  <dcterms:modified xsi:type="dcterms:W3CDTF">2025-01-15T02:43:21Z</dcterms:modified>
</cp:coreProperties>
</file>