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13470" windowHeight="7965" activeTab="1"/>
  </bookViews>
  <sheets>
    <sheet name="пр.1 ист" sheetId="2" r:id="rId1"/>
    <sheet name="пр.2 дох." sheetId="5" r:id="rId2"/>
    <sheet name="пр 3 РП" sheetId="6" r:id="rId3"/>
    <sheet name="пр 4 вед " sheetId="13" r:id="rId4"/>
    <sheet name="пр 5 ЦС" sheetId="18" r:id="rId5"/>
    <sheet name="6 МБТ" sheetId="19" r:id="rId6"/>
  </sheets>
  <definedNames>
    <definedName name="_dst108702" localSheetId="1">'пр.2 дох.'!#REF!</definedName>
    <definedName name="_dst108706" localSheetId="1">'пр.2 дох.'!#REF!</definedName>
    <definedName name="_dst108709" localSheetId="1">'пр.2 дох.'!#REF!</definedName>
    <definedName name="_dst108710" localSheetId="1">'пр.2 дох.'!#REF!</definedName>
    <definedName name="_dst108731" localSheetId="1">'пр.2 дох.'!#REF!</definedName>
    <definedName name="_dst108906" localSheetId="1">'пр.2 дох.'!#REF!</definedName>
    <definedName name="_dst123258" localSheetId="1">'пр.2 дох.'!#REF!</definedName>
    <definedName name="_dst123259" localSheetId="1">'пр.2 дох.'!#REF!</definedName>
    <definedName name="_dst217181" localSheetId="1">'пр.2 дох.'!$J$47</definedName>
    <definedName name="_xlnm._FilterDatabase" localSheetId="3" hidden="1">'пр 4 вед '!$A$7:$I$153</definedName>
    <definedName name="_xlnm._FilterDatabase" localSheetId="4" hidden="1">'пр 5 ЦС'!$A$11:$H$154</definedName>
    <definedName name="_xlnm.Print_Titles" localSheetId="3">'пр 4 вед '!$6:$7</definedName>
    <definedName name="_xlnm.Print_Titles" localSheetId="4">'пр 5 ЦС'!$10:$11</definedName>
    <definedName name="_xlnm.Print_Titles" localSheetId="1">'пр.2 дох.'!$12:$13</definedName>
    <definedName name="_xlnm.Print_Area" localSheetId="3">'пр 4 вед '!$A$1:$J$153</definedName>
  </definedNames>
  <calcPr calcId="125725"/>
</workbook>
</file>

<file path=xl/calcChain.xml><?xml version="1.0" encoding="utf-8"?>
<calcChain xmlns="http://schemas.openxmlformats.org/spreadsheetml/2006/main">
  <c r="L41" i="5"/>
  <c r="M41"/>
  <c r="K41"/>
  <c r="H155" i="18"/>
  <c r="H157" s="1"/>
  <c r="G155"/>
  <c r="G157" s="1"/>
  <c r="F155"/>
  <c r="F157" s="1"/>
  <c r="H102"/>
  <c r="H101" s="1"/>
  <c r="G102"/>
  <c r="G101" s="1"/>
  <c r="H99"/>
  <c r="G99"/>
  <c r="F99"/>
  <c r="F102" s="1"/>
  <c r="F101" s="1"/>
  <c r="H104"/>
  <c r="H103" s="1"/>
  <c r="H107" s="1"/>
  <c r="H106" s="1"/>
  <c r="G104"/>
  <c r="G103" s="1"/>
  <c r="G107" s="1"/>
  <c r="G106" s="1"/>
  <c r="F104"/>
  <c r="F103" s="1"/>
  <c r="F107" s="1"/>
  <c r="F106" s="1"/>
  <c r="I100" i="13"/>
  <c r="I99" s="1"/>
  <c r="I98" s="1"/>
  <c r="H100"/>
  <c r="H99" s="1"/>
  <c r="H98" s="1"/>
  <c r="G100"/>
  <c r="G99" s="1"/>
  <c r="G98" s="1"/>
  <c r="D22" i="6" s="1"/>
  <c r="G53" i="13"/>
  <c r="G52" s="1"/>
  <c r="I55"/>
  <c r="H55"/>
  <c r="G55"/>
  <c r="K32" i="5"/>
  <c r="F98" i="18" l="1"/>
  <c r="K26" i="5"/>
  <c r="F151" i="18"/>
  <c r="H154"/>
  <c r="H158" s="1"/>
  <c r="G154"/>
  <c r="G158" s="1"/>
  <c r="H153"/>
  <c r="G153"/>
  <c r="B46" i="13"/>
  <c r="H52"/>
  <c r="I52"/>
  <c r="H96"/>
  <c r="H95" s="1"/>
  <c r="I96"/>
  <c r="I95" s="1"/>
  <c r="G96"/>
  <c r="G95" s="1"/>
  <c r="K55" i="5"/>
  <c r="H129" i="18"/>
  <c r="G129"/>
  <c r="F129"/>
  <c r="F128" s="1"/>
  <c r="G120"/>
  <c r="H118"/>
  <c r="H117" s="1"/>
  <c r="G118"/>
  <c r="G117" s="1"/>
  <c r="F118"/>
  <c r="F117" s="1"/>
  <c r="F153" l="1"/>
  <c r="F150"/>
  <c r="F154" s="1"/>
  <c r="F158" s="1"/>
  <c r="I25" i="13"/>
  <c r="H25"/>
  <c r="G25"/>
  <c r="I15"/>
  <c r="I14" s="1"/>
  <c r="H15"/>
  <c r="H14" s="1"/>
  <c r="G15"/>
  <c r="G14" s="1"/>
  <c r="H67" i="18" l="1"/>
  <c r="H66" s="1"/>
  <c r="G67"/>
  <c r="G66" s="1"/>
  <c r="F67"/>
  <c r="F66" s="1"/>
  <c r="H70" l="1"/>
  <c r="H69" s="1"/>
  <c r="G70"/>
  <c r="G69" s="1"/>
  <c r="F70"/>
  <c r="F69" s="1"/>
  <c r="I107" i="13"/>
  <c r="I106" s="1"/>
  <c r="H107"/>
  <c r="H106" s="1"/>
  <c r="G107"/>
  <c r="G106" s="1"/>
  <c r="K38" i="5" l="1"/>
  <c r="K37" s="1"/>
  <c r="K36" s="1"/>
  <c r="G126" i="18" l="1"/>
  <c r="G125" s="1"/>
  <c r="G131" s="1"/>
  <c r="G132" s="1"/>
  <c r="H126"/>
  <c r="H125" s="1"/>
  <c r="H131" s="1"/>
  <c r="H132" s="1"/>
  <c r="F126"/>
  <c r="F125" l="1"/>
  <c r="F131" s="1"/>
  <c r="F132" s="1"/>
  <c r="H77"/>
  <c r="H76" s="1"/>
  <c r="H80" s="1"/>
  <c r="H79" s="1"/>
  <c r="G77"/>
  <c r="G76" s="1"/>
  <c r="G80" s="1"/>
  <c r="G79" s="1"/>
  <c r="F77"/>
  <c r="F76" s="1"/>
  <c r="F80" s="1"/>
  <c r="F79" s="1"/>
  <c r="H35"/>
  <c r="H34" s="1"/>
  <c r="H38" s="1"/>
  <c r="H37" s="1"/>
  <c r="G35"/>
  <c r="G34" s="1"/>
  <c r="G38" s="1"/>
  <c r="G37" s="1"/>
  <c r="F35"/>
  <c r="F34" s="1"/>
  <c r="F38" s="1"/>
  <c r="F37" s="1"/>
  <c r="G33" l="1"/>
  <c r="G32" s="1"/>
  <c r="H33"/>
  <c r="H32" s="1"/>
  <c r="F30"/>
  <c r="F29" s="1"/>
  <c r="F33" s="1"/>
  <c r="F32" s="1"/>
  <c r="F25"/>
  <c r="F24" s="1"/>
  <c r="F15"/>
  <c r="F14" s="1"/>
  <c r="I150" i="13"/>
  <c r="I149" s="1"/>
  <c r="H150"/>
  <c r="H149" s="1"/>
  <c r="G150"/>
  <c r="G149" s="1"/>
  <c r="I139"/>
  <c r="I138" s="1"/>
  <c r="H139"/>
  <c r="H138" s="1"/>
  <c r="G139"/>
  <c r="G138" s="1"/>
  <c r="I127"/>
  <c r="I126" s="1"/>
  <c r="H127"/>
  <c r="H126" s="1"/>
  <c r="G127"/>
  <c r="G126" s="1"/>
  <c r="I71"/>
  <c r="I70" s="1"/>
  <c r="H71"/>
  <c r="H70" s="1"/>
  <c r="G71"/>
  <c r="G70" s="1"/>
  <c r="H23"/>
  <c r="H22" s="1"/>
  <c r="I23"/>
  <c r="I22" s="1"/>
  <c r="G23"/>
  <c r="G22" s="1"/>
  <c r="I147" l="1"/>
  <c r="I148"/>
  <c r="F29" i="6" s="1"/>
  <c r="F28" s="1"/>
  <c r="H147" i="13"/>
  <c r="H148"/>
  <c r="E29" i="6" s="1"/>
  <c r="E28" s="1"/>
  <c r="G148" i="13"/>
  <c r="D29" i="6" s="1"/>
  <c r="D28" s="1"/>
  <c r="G147" i="13"/>
  <c r="F28" i="18"/>
  <c r="F27" s="1"/>
  <c r="L55" i="5"/>
  <c r="M55"/>
  <c r="L51"/>
  <c r="M51"/>
  <c r="F12" i="19" l="1"/>
  <c r="G12"/>
  <c r="F13"/>
  <c r="G13"/>
  <c r="F15"/>
  <c r="G15"/>
  <c r="F72" i="18"/>
  <c r="F71" s="1"/>
  <c r="G72"/>
  <c r="G71" s="1"/>
  <c r="H72"/>
  <c r="H71" s="1"/>
  <c r="I121" i="13"/>
  <c r="I120" s="1"/>
  <c r="H121"/>
  <c r="H120" s="1"/>
  <c r="G121"/>
  <c r="G120" s="1"/>
  <c r="G75" i="18" l="1"/>
  <c r="G74" s="1"/>
  <c r="H75"/>
  <c r="H74" s="1"/>
  <c r="F75"/>
  <c r="F74" s="1"/>
  <c r="L64" i="5"/>
  <c r="K43" l="1"/>
  <c r="L43"/>
  <c r="M43"/>
  <c r="G16" i="19"/>
  <c r="H47" i="18"/>
  <c r="G47"/>
  <c r="F47"/>
  <c r="H45"/>
  <c r="G45"/>
  <c r="F45"/>
  <c r="I76" i="13"/>
  <c r="H76"/>
  <c r="G76"/>
  <c r="I74"/>
  <c r="H74"/>
  <c r="G74"/>
  <c r="B171" i="18"/>
  <c r="H109"/>
  <c r="H108" s="1"/>
  <c r="G109"/>
  <c r="G108" s="1"/>
  <c r="F109"/>
  <c r="F108" s="1"/>
  <c r="F112" s="1"/>
  <c r="F111" s="1"/>
  <c r="H56"/>
  <c r="G56"/>
  <c r="F56"/>
  <c r="H54"/>
  <c r="G54"/>
  <c r="F54"/>
  <c r="H52"/>
  <c r="G52"/>
  <c r="F52"/>
  <c r="H40"/>
  <c r="H39" s="1"/>
  <c r="G40"/>
  <c r="G39" s="1"/>
  <c r="F40"/>
  <c r="F39" s="1"/>
  <c r="I30" i="13"/>
  <c r="H30"/>
  <c r="E30" i="6"/>
  <c r="F30"/>
  <c r="F39"/>
  <c r="E39"/>
  <c r="M74" i="5"/>
  <c r="M75" s="1"/>
  <c r="M76" s="1"/>
  <c r="L74"/>
  <c r="L75" s="1"/>
  <c r="L76" s="1"/>
  <c r="F16" i="19"/>
  <c r="F162" i="18"/>
  <c r="K74" i="5"/>
  <c r="F18" i="18"/>
  <c r="F17" s="1"/>
  <c r="F21" s="1"/>
  <c r="F20" s="1"/>
  <c r="L26" i="5"/>
  <c r="L25" s="1"/>
  <c r="M26"/>
  <c r="M25" s="1"/>
  <c r="L54"/>
  <c r="L53" s="1"/>
  <c r="M54"/>
  <c r="M53" s="1"/>
  <c r="L49"/>
  <c r="L48" s="1"/>
  <c r="M49"/>
  <c r="M48" s="1"/>
  <c r="L45"/>
  <c r="M45"/>
  <c r="K54"/>
  <c r="D30" i="6"/>
  <c r="B81" i="13"/>
  <c r="F141" i="18"/>
  <c r="F140" s="1"/>
  <c r="F144" s="1"/>
  <c r="G141"/>
  <c r="G143" s="1"/>
  <c r="H141"/>
  <c r="H140" s="1"/>
  <c r="H144" s="1"/>
  <c r="F146"/>
  <c r="F145" s="1"/>
  <c r="G146"/>
  <c r="G145" s="1"/>
  <c r="H146"/>
  <c r="H145" s="1"/>
  <c r="H148" s="1"/>
  <c r="G18"/>
  <c r="G17" s="1"/>
  <c r="G61"/>
  <c r="G60" s="1"/>
  <c r="G64" s="1"/>
  <c r="G63" s="1"/>
  <c r="H61"/>
  <c r="H60" s="1"/>
  <c r="H64" s="1"/>
  <c r="H63" s="1"/>
  <c r="G82"/>
  <c r="G81" s="1"/>
  <c r="H82"/>
  <c r="H81" s="1"/>
  <c r="H87"/>
  <c r="H86" s="1"/>
  <c r="H90" s="1"/>
  <c r="H89" s="1"/>
  <c r="G92"/>
  <c r="H92"/>
  <c r="H94"/>
  <c r="G116"/>
  <c r="H120"/>
  <c r="H116" s="1"/>
  <c r="G134"/>
  <c r="H134"/>
  <c r="G136"/>
  <c r="H136"/>
  <c r="G162"/>
  <c r="H162"/>
  <c r="G164"/>
  <c r="H164"/>
  <c r="G169"/>
  <c r="G168" s="1"/>
  <c r="H169"/>
  <c r="H168" s="1"/>
  <c r="G172"/>
  <c r="G171" s="1"/>
  <c r="H172"/>
  <c r="H171" s="1"/>
  <c r="B40" i="13"/>
  <c r="I145"/>
  <c r="I144" s="1"/>
  <c r="I143" s="1"/>
  <c r="I134"/>
  <c r="I132"/>
  <c r="I130"/>
  <c r="I118"/>
  <c r="I116"/>
  <c r="I113"/>
  <c r="I110"/>
  <c r="I109" s="1"/>
  <c r="I93"/>
  <c r="I92" s="1"/>
  <c r="I90"/>
  <c r="I89" s="1"/>
  <c r="I85"/>
  <c r="I79"/>
  <c r="I78" s="1"/>
  <c r="I64"/>
  <c r="I62"/>
  <c r="I50"/>
  <c r="I49" s="1"/>
  <c r="I48" s="1"/>
  <c r="I47" s="1"/>
  <c r="I44"/>
  <c r="I43" s="1"/>
  <c r="I42" s="1"/>
  <c r="I38"/>
  <c r="I37" s="1"/>
  <c r="I35"/>
  <c r="I34" s="1"/>
  <c r="I32"/>
  <c r="I28"/>
  <c r="I17"/>
  <c r="I13" s="1"/>
  <c r="I12" s="1"/>
  <c r="H145"/>
  <c r="H144" s="1"/>
  <c r="H143" s="1"/>
  <c r="H134"/>
  <c r="H132"/>
  <c r="H130"/>
  <c r="H118"/>
  <c r="H116"/>
  <c r="H113"/>
  <c r="H112" s="1"/>
  <c r="H110"/>
  <c r="H109" s="1"/>
  <c r="H93"/>
  <c r="H92" s="1"/>
  <c r="H90"/>
  <c r="H89" s="1"/>
  <c r="H85"/>
  <c r="H84" s="1"/>
  <c r="H79"/>
  <c r="H78" s="1"/>
  <c r="H64"/>
  <c r="H62"/>
  <c r="H50"/>
  <c r="H49" s="1"/>
  <c r="H48" s="1"/>
  <c r="H47" s="1"/>
  <c r="H44"/>
  <c r="H43" s="1"/>
  <c r="H38"/>
  <c r="H37" s="1"/>
  <c r="H35"/>
  <c r="H34" s="1"/>
  <c r="H32"/>
  <c r="H28"/>
  <c r="G160" i="18"/>
  <c r="H17" i="13"/>
  <c r="H13" s="1"/>
  <c r="H12" s="1"/>
  <c r="H11" s="1"/>
  <c r="H10" s="1"/>
  <c r="E11" i="6" s="1"/>
  <c r="K45" i="5"/>
  <c r="B123" i="13"/>
  <c r="E12" i="19"/>
  <c r="F61" i="18"/>
  <c r="F60" s="1"/>
  <c r="F64" s="1"/>
  <c r="F63" s="1"/>
  <c r="E13" i="19"/>
  <c r="F136" i="18"/>
  <c r="F172"/>
  <c r="F171" s="1"/>
  <c r="F169"/>
  <c r="F168" s="1"/>
  <c r="F164"/>
  <c r="F120"/>
  <c r="F116" s="1"/>
  <c r="F94"/>
  <c r="F92"/>
  <c r="F87"/>
  <c r="F86" s="1"/>
  <c r="F90" s="1"/>
  <c r="F89" s="1"/>
  <c r="F82"/>
  <c r="F81" s="1"/>
  <c r="G30" i="13"/>
  <c r="G93"/>
  <c r="G92" s="1"/>
  <c r="G38"/>
  <c r="G37" s="1"/>
  <c r="M64" i="5"/>
  <c r="K64"/>
  <c r="G134" i="13"/>
  <c r="G79"/>
  <c r="G78" s="1"/>
  <c r="G85"/>
  <c r="G84" s="1"/>
  <c r="G17"/>
  <c r="G13" s="1"/>
  <c r="G12" s="1"/>
  <c r="G28"/>
  <c r="G32"/>
  <c r="G35"/>
  <c r="G34" s="1"/>
  <c r="G44"/>
  <c r="G50"/>
  <c r="G49" s="1"/>
  <c r="G48" s="1"/>
  <c r="G62"/>
  <c r="G64"/>
  <c r="G90"/>
  <c r="G110"/>
  <c r="G109" s="1"/>
  <c r="G113"/>
  <c r="G112" s="1"/>
  <c r="G116"/>
  <c r="G118"/>
  <c r="G130"/>
  <c r="G132"/>
  <c r="G145"/>
  <c r="K51" i="5"/>
  <c r="K49"/>
  <c r="K48" s="1"/>
  <c r="K63"/>
  <c r="K17"/>
  <c r="K16" s="1"/>
  <c r="K20"/>
  <c r="K19" s="1"/>
  <c r="K29"/>
  <c r="K34"/>
  <c r="K31" s="1"/>
  <c r="L17"/>
  <c r="L16" s="1"/>
  <c r="L20"/>
  <c r="L19" s="1"/>
  <c r="L29"/>
  <c r="L34"/>
  <c r="L31" s="1"/>
  <c r="M17"/>
  <c r="M16" s="1"/>
  <c r="M20"/>
  <c r="M19" s="1"/>
  <c r="M29"/>
  <c r="M34"/>
  <c r="L63"/>
  <c r="M63"/>
  <c r="B141" i="13"/>
  <c r="B136"/>
  <c r="B66"/>
  <c r="B58"/>
  <c r="B57"/>
  <c r="B19"/>
  <c r="B10"/>
  <c r="B9"/>
  <c r="H160" i="18"/>
  <c r="F160"/>
  <c r="H18"/>
  <c r="H17" s="1"/>
  <c r="F134"/>
  <c r="G94"/>
  <c r="G87"/>
  <c r="G86" s="1"/>
  <c r="G90" s="1"/>
  <c r="G89" s="1"/>
  <c r="K25" i="5"/>
  <c r="H51" i="18" l="1"/>
  <c r="H59" s="1"/>
  <c r="H58" s="1"/>
  <c r="G51"/>
  <c r="G59" s="1"/>
  <c r="G58" s="1"/>
  <c r="L42" i="5"/>
  <c r="H88" i="13"/>
  <c r="E21" i="6" s="1"/>
  <c r="E16" i="19"/>
  <c r="I46" i="13"/>
  <c r="F14" i="6" s="1"/>
  <c r="H46" i="13"/>
  <c r="E14" i="6" s="1"/>
  <c r="I88" i="13"/>
  <c r="F21" i="6" s="1"/>
  <c r="H115" i="13"/>
  <c r="H105" s="1"/>
  <c r="H104" s="1"/>
  <c r="H103" s="1"/>
  <c r="G115"/>
  <c r="G105" s="1"/>
  <c r="I115"/>
  <c r="G85" i="18"/>
  <c r="G84" s="1"/>
  <c r="H85"/>
  <c r="H84" s="1"/>
  <c r="I61" i="13"/>
  <c r="I59" s="1"/>
  <c r="I58" s="1"/>
  <c r="F16" i="6" s="1"/>
  <c r="F15" s="1"/>
  <c r="H61" i="13"/>
  <c r="H59" s="1"/>
  <c r="K47" i="5"/>
  <c r="F51" i="18"/>
  <c r="F59" s="1"/>
  <c r="F58" s="1"/>
  <c r="F85"/>
  <c r="F84" s="1"/>
  <c r="H21"/>
  <c r="H20" s="1"/>
  <c r="H13"/>
  <c r="H12" s="1"/>
  <c r="G21"/>
  <c r="G20" s="1"/>
  <c r="G13"/>
  <c r="G12" s="1"/>
  <c r="F13"/>
  <c r="F12" s="1"/>
  <c r="F123"/>
  <c r="F122" s="1"/>
  <c r="F115"/>
  <c r="H123"/>
  <c r="H122" s="1"/>
  <c r="H115"/>
  <c r="G123"/>
  <c r="G122" s="1"/>
  <c r="G115"/>
  <c r="H44"/>
  <c r="H50" s="1"/>
  <c r="H49" s="1"/>
  <c r="H73" i="13"/>
  <c r="H69" s="1"/>
  <c r="H68" s="1"/>
  <c r="H67" s="1"/>
  <c r="I73"/>
  <c r="I69" s="1"/>
  <c r="G44" i="18"/>
  <c r="G50" s="1"/>
  <c r="G49" s="1"/>
  <c r="G133"/>
  <c r="G128" s="1"/>
  <c r="H91"/>
  <c r="H97" s="1"/>
  <c r="H96" s="1"/>
  <c r="H112" s="1"/>
  <c r="H111" s="1"/>
  <c r="G140"/>
  <c r="G144" s="1"/>
  <c r="F139"/>
  <c r="F138" s="1"/>
  <c r="G139"/>
  <c r="G138" s="1"/>
  <c r="G91"/>
  <c r="G97" s="1"/>
  <c r="G96" s="1"/>
  <c r="G112" s="1"/>
  <c r="G111" s="1"/>
  <c r="I27" i="13"/>
  <c r="I21" s="1"/>
  <c r="H27"/>
  <c r="H21" s="1"/>
  <c r="G43"/>
  <c r="G41" s="1"/>
  <c r="I112"/>
  <c r="K42" i="5"/>
  <c r="M47"/>
  <c r="G11" i="13"/>
  <c r="G10" s="1"/>
  <c r="D11" i="6" s="1"/>
  <c r="I142" i="13"/>
  <c r="I141" s="1"/>
  <c r="F27" i="6" s="1"/>
  <c r="F26" s="1"/>
  <c r="F44" i="18"/>
  <c r="F50" s="1"/>
  <c r="F49" s="1"/>
  <c r="H166"/>
  <c r="H167" s="1"/>
  <c r="F91"/>
  <c r="F97" s="1"/>
  <c r="F96" s="1"/>
  <c r="M31" i="5"/>
  <c r="M28" s="1"/>
  <c r="M15" s="1"/>
  <c r="G159" i="18"/>
  <c r="F159"/>
  <c r="L28" i="5"/>
  <c r="L15" s="1"/>
  <c r="H129" i="13"/>
  <c r="G73"/>
  <c r="G69" s="1"/>
  <c r="F133" i="18"/>
  <c r="I41" i="13"/>
  <c r="I40" s="1"/>
  <c r="F13" i="6" s="1"/>
  <c r="H142" i="13"/>
  <c r="H141" s="1"/>
  <c r="E27" i="6" s="1"/>
  <c r="E26" s="1"/>
  <c r="G174" i="18"/>
  <c r="G175" s="1"/>
  <c r="H159"/>
  <c r="H139"/>
  <c r="H138" s="1"/>
  <c r="G43"/>
  <c r="G42" s="1"/>
  <c r="F43"/>
  <c r="F42" s="1"/>
  <c r="F149"/>
  <c r="F148"/>
  <c r="F174"/>
  <c r="F175" s="1"/>
  <c r="H174"/>
  <c r="H175" s="1"/>
  <c r="G149"/>
  <c r="G148"/>
  <c r="H43"/>
  <c r="H42" s="1"/>
  <c r="F166"/>
  <c r="F167" s="1"/>
  <c r="H133"/>
  <c r="H128" s="1"/>
  <c r="H143"/>
  <c r="F143"/>
  <c r="H149"/>
  <c r="G166"/>
  <c r="G167" s="1"/>
  <c r="I11" i="13"/>
  <c r="I10" s="1"/>
  <c r="F11" i="6" s="1"/>
  <c r="I129" i="13"/>
  <c r="G129"/>
  <c r="G125" s="1"/>
  <c r="H83"/>
  <c r="H82" s="1"/>
  <c r="H81"/>
  <c r="E19" i="6" s="1"/>
  <c r="G83" i="13"/>
  <c r="G82" s="1"/>
  <c r="G81"/>
  <c r="D19" i="6" s="1"/>
  <c r="H42" i="13"/>
  <c r="H41"/>
  <c r="G144"/>
  <c r="G89"/>
  <c r="I84"/>
  <c r="G61"/>
  <c r="G27"/>
  <c r="G21" s="1"/>
  <c r="K53" i="5"/>
  <c r="L47"/>
  <c r="M42"/>
  <c r="K28"/>
  <c r="G65" i="18" l="1"/>
  <c r="H65"/>
  <c r="F65"/>
  <c r="F124"/>
  <c r="F114" s="1"/>
  <c r="F113" s="1"/>
  <c r="G88" i="13"/>
  <c r="G87" s="1"/>
  <c r="K15" i="5"/>
  <c r="D18" i="6"/>
  <c r="G23" i="18"/>
  <c r="F23"/>
  <c r="H23"/>
  <c r="H124"/>
  <c r="H114" s="1"/>
  <c r="H113" s="1"/>
  <c r="G124"/>
  <c r="G114" s="1"/>
  <c r="G113" s="1"/>
  <c r="G20" i="13"/>
  <c r="M40" i="5"/>
  <c r="M66" s="1"/>
  <c r="H40" i="13"/>
  <c r="E13" i="6" s="1"/>
  <c r="G143" i="13"/>
  <c r="I125"/>
  <c r="I124" s="1"/>
  <c r="I123" s="1"/>
  <c r="F25" i="6" s="1"/>
  <c r="I105" i="13"/>
  <c r="I104" s="1"/>
  <c r="I103" s="1"/>
  <c r="G124"/>
  <c r="H125"/>
  <c r="H124" s="1"/>
  <c r="H123" s="1"/>
  <c r="E25" i="6" s="1"/>
  <c r="G42" i="13"/>
  <c r="F20" i="6"/>
  <c r="I87" i="13"/>
  <c r="I57"/>
  <c r="H20"/>
  <c r="H19" s="1"/>
  <c r="E12" i="6" s="1"/>
  <c r="I20" i="13"/>
  <c r="I19" s="1"/>
  <c r="F12" i="6" s="1"/>
  <c r="L40" i="5"/>
  <c r="L66" s="1"/>
  <c r="H136" i="13"/>
  <c r="H137" s="1"/>
  <c r="I136"/>
  <c r="I137" s="1"/>
  <c r="I68"/>
  <c r="I67" s="1"/>
  <c r="F18" i="6" s="1"/>
  <c r="I83" i="13"/>
  <c r="I81"/>
  <c r="G40"/>
  <c r="E24" i="6"/>
  <c r="H60" i="13"/>
  <c r="G104"/>
  <c r="E18" i="6"/>
  <c r="E17" s="1"/>
  <c r="H66" i="13"/>
  <c r="G59"/>
  <c r="G58" s="1"/>
  <c r="G60"/>
  <c r="H58"/>
  <c r="G47"/>
  <c r="K40" i="5"/>
  <c r="G22" i="18" l="1"/>
  <c r="G177" s="1"/>
  <c r="G46" i="13"/>
  <c r="H22" i="18"/>
  <c r="H177" s="1"/>
  <c r="G123" i="13"/>
  <c r="G68"/>
  <c r="E10" i="6"/>
  <c r="D21"/>
  <c r="D20" s="1"/>
  <c r="F10"/>
  <c r="H9" i="13"/>
  <c r="I9"/>
  <c r="E23" i="6"/>
  <c r="H102" i="13"/>
  <c r="I102"/>
  <c r="F24" i="6"/>
  <c r="F23" s="1"/>
  <c r="E20"/>
  <c r="H87" i="13"/>
  <c r="M17" i="2"/>
  <c r="M16" s="1"/>
  <c r="M15" s="1"/>
  <c r="M14" s="1"/>
  <c r="L17"/>
  <c r="L16" s="1"/>
  <c r="L15" s="1"/>
  <c r="L14" s="1"/>
  <c r="F22" i="18"/>
  <c r="F177" s="1"/>
  <c r="I66" i="13"/>
  <c r="G142"/>
  <c r="D13" i="6"/>
  <c r="F19"/>
  <c r="F17" s="1"/>
  <c r="G103" i="13"/>
  <c r="I82"/>
  <c r="G57"/>
  <c r="D16" i="6"/>
  <c r="D15" s="1"/>
  <c r="H57" i="13"/>
  <c r="E16" i="6"/>
  <c r="E15" s="1"/>
  <c r="G19" i="13"/>
  <c r="K66" i="5"/>
  <c r="K17" i="2" s="1"/>
  <c r="K16" s="1"/>
  <c r="K15" s="1"/>
  <c r="K14" s="1"/>
  <c r="E31" i="6" l="1"/>
  <c r="E32" s="1"/>
  <c r="F31"/>
  <c r="F32" s="1"/>
  <c r="D12"/>
  <c r="G67" i="13"/>
  <c r="G9"/>
  <c r="H153"/>
  <c r="I153"/>
  <c r="G102"/>
  <c r="D25" i="6"/>
  <c r="D24"/>
  <c r="G141" i="13"/>
  <c r="G136" s="1"/>
  <c r="D14" i="6"/>
  <c r="D27" l="1"/>
  <c r="D26" s="1"/>
  <c r="G137" i="13"/>
  <c r="G66"/>
  <c r="D17" i="6"/>
  <c r="D10"/>
  <c r="L21" i="2"/>
  <c r="L20" s="1"/>
  <c r="L19" s="1"/>
  <c r="L18" s="1"/>
  <c r="L22" s="1"/>
  <c r="L13" s="1"/>
  <c r="I8" i="13"/>
  <c r="D23" i="6"/>
  <c r="M21" i="2"/>
  <c r="M20" s="1"/>
  <c r="M19" s="1"/>
  <c r="M18" s="1"/>
  <c r="M22" s="1"/>
  <c r="M13" s="1"/>
  <c r="H8" i="13"/>
  <c r="D31" i="6" l="1"/>
  <c r="G153" i="13"/>
  <c r="G8" l="1"/>
  <c r="K21" i="2"/>
  <c r="K20" s="1"/>
  <c r="K19" s="1"/>
  <c r="K18" s="1"/>
  <c r="K22" s="1"/>
  <c r="K13" s="1"/>
</calcChain>
</file>

<file path=xl/sharedStrings.xml><?xml version="1.0" encoding="utf-8"?>
<sst xmlns="http://schemas.openxmlformats.org/spreadsheetml/2006/main" count="1677" uniqueCount="344">
  <si>
    <t>Организация и содержание мест захоронения в рамках 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</si>
  <si>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</si>
  <si>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Обеспечение пожарной безопасности</t>
  </si>
  <si>
    <t>0310</t>
  </si>
  <si>
    <t>Обеспечения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</si>
  <si>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02100 S4120</t>
  </si>
  <si>
    <t>Уплата налогов, сборов и иных платежей</t>
  </si>
  <si>
    <t>850</t>
  </si>
  <si>
    <t xml:space="preserve">Дотации бюджетам бюджетной системы Российской Федерации                              </t>
  </si>
  <si>
    <t>7514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</si>
  <si>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</si>
  <si>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</si>
  <si>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15</t>
  </si>
  <si>
    <t>30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</si>
  <si>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</si>
  <si>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</si>
  <si>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</si>
  <si>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</si>
  <si>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передаваемые бюджетам сельских поселений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</si>
  <si>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</si>
  <si>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</si>
  <si>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</si>
  <si>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</si>
  <si>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</si>
  <si>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</si>
  <si>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Условно утверждённые расходы</t>
  </si>
  <si>
    <t>ИТОГО:</t>
  </si>
  <si>
    <t>Код ведомства</t>
  </si>
  <si>
    <t>Целевая статья</t>
  </si>
  <si>
    <t>Вид расходов</t>
  </si>
  <si>
    <t>Дорожное хозяйство (дорожные фонды)</t>
  </si>
  <si>
    <t>Вид расхода</t>
  </si>
  <si>
    <t>Глава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</si>
  <si>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</si>
  <si>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</si>
  <si>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Руководство и управление в сфере установленных функций местного самоуправления в рамках непрограммных расходов администрации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</si>
  <si>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</si>
  <si>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</si>
  <si>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Трансферты на выполнение полномочий поселений по жилищно-комунальному хозяйству и архитектуре в рамках непрограмных расходов администрации</t>
  </si>
  <si>
    <t>Межбюджетные трансферты</t>
  </si>
  <si>
    <t>Иные межбюджетные трансферты</t>
  </si>
  <si>
    <t>Выполнение государственных полномочий по созданию  и обеспечению административных комиссий в рамках непрограммных расходов администрации</t>
  </si>
  <si>
    <t>0100</t>
  </si>
  <si>
    <t>0102</t>
  </si>
  <si>
    <t>0104</t>
  </si>
  <si>
    <t>0113</t>
  </si>
  <si>
    <t>0200</t>
  </si>
  <si>
    <t>0203</t>
  </si>
  <si>
    <t>0300</t>
  </si>
  <si>
    <t>0314</t>
  </si>
  <si>
    <t>0400</t>
  </si>
  <si>
    <t>0409</t>
  </si>
  <si>
    <t>0500</t>
  </si>
  <si>
    <t>0503</t>
  </si>
  <si>
    <t>0505</t>
  </si>
  <si>
    <t>0800</t>
  </si>
  <si>
    <t>0801</t>
  </si>
  <si>
    <t>Раздел, подраздел</t>
  </si>
  <si>
    <t>Расходы на выплаты персоналу государственных (муниципальных) органов</t>
  </si>
  <si>
    <t xml:space="preserve">Межбюджетные трансферты </t>
  </si>
  <si>
    <t>Всего:</t>
  </si>
  <si>
    <t xml:space="preserve">Налоги на имущество физических лиц, взимаемый по ставкам, применяемым к объектам налогообложения, расположенным в границах сельских поселений                     </t>
  </si>
  <si>
    <t>043</t>
  </si>
  <si>
    <t>040</t>
  </si>
  <si>
    <t>Земельный налог, с физических лиц, обладающих земельным участком, расположенным в границах сельских поселений</t>
  </si>
  <si>
    <t>Резервные фонды местной администрации  в рамках непрограмных расходов отдельных органов местного самоуправления</t>
  </si>
  <si>
    <t>Иные бюджетные ассингования</t>
  </si>
  <si>
    <t>Резервные средства</t>
  </si>
  <si>
    <t>Муниципальная программа "Обеспечение жизнедеятельности и безопасности проживания населения на территории Орловского сельсовета"</t>
  </si>
  <si>
    <t>3</t>
  </si>
  <si>
    <t>№ стоки</t>
  </si>
  <si>
    <t>5</t>
  </si>
  <si>
    <t>Осуществление первичного воинского учета на территории, где отсутствуют военные комиссариаты в рамках непрограммных расходов администрации</t>
  </si>
  <si>
    <t>540</t>
  </si>
  <si>
    <t>Непрограммные расходы администрации  Орловского сельсовета</t>
  </si>
  <si>
    <t xml:space="preserve">Резервные фонды </t>
  </si>
  <si>
    <t>0111</t>
  </si>
  <si>
    <t>Муниципальная программа "Развитие культуры"</t>
  </si>
  <si>
    <t xml:space="preserve">Глава муниципального образования </t>
  </si>
  <si>
    <t xml:space="preserve"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администраций </t>
  </si>
  <si>
    <t>4</t>
  </si>
  <si>
    <t>Резервные фонды местной администрации в рамках непрограмных расходов отдельных органов местного самоуправления</t>
  </si>
  <si>
    <t>Иные бюджетные ассигнования</t>
  </si>
  <si>
    <t>Подпрограмма "Обеспечение условий реализации муниципальной программы и прочие мероприятия"</t>
  </si>
  <si>
    <t xml:space="preserve">Культура, кинематография </t>
  </si>
  <si>
    <t>200</t>
  </si>
  <si>
    <t>Трансферты на выполнение полномочий поселений по жилищно-комунальному хозяйству и архитектуре в рамках непрограммных расходов администрации</t>
  </si>
  <si>
    <t>Выполнение государственных полномочий по созданию и обеспечению административных комиссий в рамках непрограммных расходов администрации</t>
  </si>
  <si>
    <t>ВСЕГО ДОХОДОВ</t>
  </si>
  <si>
    <t>Непрограммные расходы администрации Орловского сельсовета</t>
  </si>
  <si>
    <t>Усл. Утв. Расх =общая сумма расходов минус краевые деньги * 2,5% и 5%</t>
  </si>
  <si>
    <t>Подпрограмма  "Обеспечение условий реализации программы и прочие мероприятия"</t>
  </si>
  <si>
    <t>Код</t>
  </si>
  <si>
    <t>024</t>
  </si>
  <si>
    <t>01</t>
  </si>
  <si>
    <t>05</t>
  </si>
  <si>
    <t>00</t>
  </si>
  <si>
    <t>10</t>
  </si>
  <si>
    <t>0000</t>
  </si>
  <si>
    <t>000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</si>
  <si>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</si>
  <si>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</si>
  <si>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</si>
  <si>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</si>
  <si>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</si>
  <si>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</si>
  <si>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</si>
  <si>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</si>
  <si>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</si>
  <si>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</si>
  <si>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</si>
  <si>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</si>
  <si>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</si>
  <si>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</si>
  <si>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</si>
  <si>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>№ строки</t>
  </si>
  <si>
    <t>Код главного администратора</t>
  </si>
  <si>
    <t>Прочие безвозмездные поступления в бюджеты поселений</t>
  </si>
  <si>
    <t>Наименование показателя</t>
  </si>
  <si>
    <t>Коды бюджетной классификации</t>
  </si>
  <si>
    <t>1</t>
  </si>
  <si>
    <t>НАЛОГОВЫЕ И НЕНАЛОГОВЫЕ ДОХОДЫ</t>
  </si>
  <si>
    <t>182</t>
  </si>
  <si>
    <t>НАЛОГИ НА ПРИБЫЛЬ, ДОХОДЫ</t>
  </si>
  <si>
    <t>110</t>
  </si>
  <si>
    <t>Налог на доходы физических лиц</t>
  </si>
  <si>
    <t>010</t>
  </si>
  <si>
    <t>Налог на доходы  физических лиц с доходов, источником которых является налоговый агент, за исключением доходов, в отношении которых исчисления и уплата налога осуществляется в соответствии со статьями 227, 227.1 и 228 Налогового Кодекса Российской Федерации</t>
  </si>
  <si>
    <t>06</t>
  </si>
  <si>
    <t xml:space="preserve">НАЛОГИ НА ИМУЩЕСТВО </t>
  </si>
  <si>
    <t>Налог на имущество физических лиц</t>
  </si>
  <si>
    <t>030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</si>
  <si>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</si>
  <si>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обьектам налогообложения, расположенным в границах поселений</t>
  </si>
  <si>
    <t>120</t>
  </si>
  <si>
    <t>Функционирование высшего должностного лица</t>
  </si>
  <si>
    <t>Функционирование администации</t>
  </si>
  <si>
    <t>Подпрограмма "Организация комплексного благоустройства территории Орловского сельсовета"</t>
  </si>
  <si>
    <t>800</t>
  </si>
  <si>
    <t>870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</si>
  <si>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</si>
  <si>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</si>
  <si>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</si>
  <si>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</si>
  <si>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Резервные фонды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</si>
  <si>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</si>
  <si>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</si>
  <si>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</si>
  <si>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</si>
  <si>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Дотации на выравнивание бюджетной обеспеченности</t>
  </si>
  <si>
    <t>Иные  межбюджетные трансферты</t>
  </si>
  <si>
    <t>999</t>
  </si>
  <si>
    <t>Прочие межбюджетные трансферты, передаваемые бюджетам</t>
  </si>
  <si>
    <t>07</t>
  </si>
  <si>
    <t>Прочие безвозмездные поступления</t>
  </si>
  <si>
    <t>03</t>
  </si>
  <si>
    <t>230</t>
  </si>
  <si>
    <t>Акцизы по подакцизным товарам (продукции), производимым на территории Российской Федерации</t>
  </si>
  <si>
    <t>100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</si>
  <si>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</si>
  <si>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</si>
  <si>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</si>
  <si>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</si>
  <si>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</si>
  <si>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</si>
  <si>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</si>
  <si>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</si>
  <si>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</si>
  <si>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</si>
  <si>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</si>
  <si>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</si>
  <si>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76100 90210</t>
  </si>
  <si>
    <t>76000 00000</t>
  </si>
  <si>
    <t>76100 00000</t>
  </si>
  <si>
    <t>76200 00000</t>
  </si>
  <si>
    <t>76200 90220</t>
  </si>
  <si>
    <t>76200 90230</t>
  </si>
  <si>
    <t>76200 81060</t>
  </si>
  <si>
    <t xml:space="preserve">76200 81060 </t>
  </si>
  <si>
    <t>76200 75140</t>
  </si>
  <si>
    <t>76200 51180</t>
  </si>
  <si>
    <t>02000 00000</t>
  </si>
  <si>
    <t>02100 00000</t>
  </si>
  <si>
    <t>02100 90020</t>
  </si>
  <si>
    <t>02200 00000</t>
  </si>
  <si>
    <t>02200 90050</t>
  </si>
  <si>
    <t>02200 90060</t>
  </si>
  <si>
    <t>02200 90070</t>
  </si>
  <si>
    <t>02100 90080</t>
  </si>
  <si>
    <t>01000 00000</t>
  </si>
  <si>
    <t>01100 00000</t>
  </si>
  <si>
    <t>01100 90090</t>
  </si>
  <si>
    <t xml:space="preserve">76100 90210 </t>
  </si>
  <si>
    <t>Администрация Орловского сельсовета</t>
  </si>
  <si>
    <t>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</si>
  <si>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Подрограммы 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</si>
  <si>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объектов водоснабжения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</si>
  <si>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</si>
  <si>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Подпрограмма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</si>
  <si>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автомобильных дорог общего пользования сельских поселений за счет средств местного бюджета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</si>
  <si>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02200 90040</t>
  </si>
  <si>
    <t>7555</t>
  </si>
  <si>
    <t xml:space="preserve">76200 00000 </t>
  </si>
  <si>
    <t>Трансферты на передачу полномочий в области клубной системы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</si>
  <si>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Расходы на содержание уличного освещения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</si>
  <si>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7412</t>
  </si>
  <si>
    <t>8017</t>
  </si>
  <si>
    <t>Наименование передаваемого полномочия</t>
  </si>
  <si>
    <t>Основание</t>
  </si>
  <si>
    <t>Соглашение о передаче полномочий</t>
  </si>
  <si>
    <t>Трансферты на выполнение полномочий поселений по ведению бухгалтерского учета по клубам</t>
  </si>
  <si>
    <t>76200 90240</t>
  </si>
  <si>
    <t>Полномочия в области обеспечения проживающих в поселении и нуждающихся в жилых помещениях, организации строительства и содержания муниципального жилищного фонда</t>
  </si>
  <si>
    <t>Полномочия на ведение бухгалтерского учета по клубам</t>
  </si>
  <si>
    <t>Расходы на содержание уличного освещения 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</si>
  <si>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Организация и содержание мест захоронения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</si>
  <si>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</si>
  <si>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Трансферты на передачу полномочий в области клубной системы в рамках подпрограммы "Обеспечение условий реализации программы и прочие мероприятия" муниципальной программы "Развитие культуры"</t>
  </si>
  <si>
    <t>КБК</t>
  </si>
  <si>
    <t xml:space="preserve">0104 7620090230 540 00251 </t>
  </si>
  <si>
    <t xml:space="preserve">0104 7620090240 540 00251 </t>
  </si>
  <si>
    <t>0801 0110010490 540 1049</t>
  </si>
  <si>
    <t>Полномочия на передачу полномочий в области клубной системы</t>
  </si>
  <si>
    <t xml:space="preserve"> Полномочия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</si>
  <si>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0801 0110090090 540 00251</t>
  </si>
  <si>
    <t>НАЛОГИ НА СОВОКУПНЫЙ ДОХОД</t>
  </si>
  <si>
    <t>Единый сельскохозяйственный налог</t>
  </si>
  <si>
    <t>Доходы краевого бюджета на 2020 год и плановый период 2021-2022 годов</t>
  </si>
  <si>
    <t>Распределение бюджетных ассигнований по целевым статьям (государственным программам Красноярского края и непрограммным направлениям деятельности), группам и подгруппам видов расходов, разделам, подразделам классификации расходов краевого бюджета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</si>
  <si>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</si>
  <si>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</si>
  <si>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150</t>
  </si>
  <si>
    <t>Усл. Утв. Расх =общая сумма расходов минус краевые деньги : 97,5% ( 95%)*2,5 (5)</t>
  </si>
  <si>
    <t>6789-167,6-42,7-1,4-32,6-9,8=6702,5/97,5*2,5%=167,6</t>
  </si>
  <si>
    <t>7111,6-344,1     -1,4-32,6-186,0-9,8=6537,7/95*5%=344,1</t>
  </si>
  <si>
    <t>Условно утвержденные расходы</t>
  </si>
  <si>
    <t xml:space="preserve">Прочие межбюджетные трансферты, передаваемые бюджетам сельских поселений (на обеспечение сбалансированности) </t>
  </si>
  <si>
    <t>Дотации бюджетам сельских поселений на выравнивание бюджетной обеспеченности (из бюджета субьекта Российской Федерации)</t>
  </si>
  <si>
    <t>Дотации бюджетам сельских поселений на выравнивание бюджетной обеспеченности (из бюджетов муниципальных районов)</t>
  </si>
  <si>
    <t>Субвенция бюджетам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</si>
  <si>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поселений (на осуществление первичного воинского учета на территориях, где отсутствуют военные комиссариаты)</t>
  </si>
  <si>
    <t>40</t>
  </si>
  <si>
    <t>Субвенции местным бюджетам на выполнение передаваемых полномочий субъектов Российской Федерации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</si>
  <si>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</si>
  <si>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2023 год</t>
  </si>
  <si>
    <t xml:space="preserve">Сумма </t>
  </si>
  <si>
    <t>Наименование кода классификации доходов бюджета</t>
  </si>
  <si>
    <t>Наименование главного распорядителя и наименование показателей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</si>
  <si>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</si>
  <si>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</si>
  <si>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</si>
  <si>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</si>
  <si>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</si>
  <si>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</si>
  <si>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КОСГУ, относящейся к доходам бюджетов</t>
  </si>
  <si>
    <t>Наименование показателей бюджетной классификации</t>
  </si>
  <si>
    <t>краевые</t>
  </si>
  <si>
    <t>в т.ч. краевые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</si>
  <si>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</si>
  <si>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</si>
  <si>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Доходы бюджета сельсовета  2023 года</t>
  </si>
  <si>
    <t>Сумма на 2024 год</t>
  </si>
  <si>
    <t>02100 90030</t>
  </si>
  <si>
    <t>Содержание объектов пожарной безопасности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</si>
  <si>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Расходы, на реализацию мероприятий по поддержке местных инициатив в рамках подпрограммы  «Поддержка местных инициатив» государственной программы Красноярского края «Содействие развитию местного самоуправления»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</si>
  <si>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Источники внутреннего финансирования дефицита бюджета сельсовета в 2023 году и плановом периоде 2024-2025 годов</t>
  </si>
  <si>
    <t>Источники внутреннего финансирования дефицита краевого бюджета в 2022 году и плановом периоде 2023-2024 годов</t>
  </si>
  <si>
    <t>2025 год</t>
  </si>
  <si>
    <t>(тыс. рублей)</t>
  </si>
  <si>
    <t>Сумма</t>
  </si>
  <si>
    <t>Доходы  бюджета сельсовета на 2023 год и плановый период 2024-2025 годов</t>
  </si>
  <si>
    <t>Распределение бюджетных ассигнований по разделам и подразделам бюджетной  классификации расходов бюджетов Российской Федерации на 2023 год  и плановый период 2024-2025 годов</t>
  </si>
  <si>
    <t xml:space="preserve">Сумма на 2023 год </t>
  </si>
  <si>
    <t>Сумма на 2025 год</t>
  </si>
  <si>
    <t>Ведомственная структура расходов бюджета сельсовета на 2023 год  и плановый период 2024-2025 годов</t>
  </si>
  <si>
    <t>Распределение бюджетных ассигнований по целевым статьям (муниципальным программам Орловского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2023 год  и плановый период 2024-2025 годов</t>
  </si>
  <si>
    <t>Доходы бюджета сельсовета  2024 года</t>
  </si>
  <si>
    <t>Доходы бюджета сельсовета 2025 года</t>
  </si>
  <si>
    <t>8053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</si>
  <si>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районного бюджета)</t>
  </si>
  <si>
    <t>02200 80530</t>
  </si>
  <si>
    <t>Расходы на ремонт автомобильных дорог общего пользования местного значения, за счет средств районного бюджета в рамках 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</si>
  <si>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Иные межбюджетные трансферты  из местного бюджета на реализацию соглашений с органами местного самоуправления муниципального района о передаче им осуществления отдельных полномочий органов местного самоуправления сельсовета на 2023 год и плановый период 2024-2025 годов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</si>
  <si>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от 29.12.2022 № 17-68 «О бюджете сельсовета на 2023 год  и плановый период 2024-2025 годов»</t>
  </si>
  <si>
    <t xml:space="preserve">                                                                       Приложение № 3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от 29.12.2022 № 17-68 «О бюджете сельсовета на 2023 год  и плановый период 2024-2025 годов»</t>
  </si>
  <si>
    <t xml:space="preserve">                                                                                                                                         Приложение № 5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от 29.12.2022 № 17-68 «О бюджете сельсовета на 2023 год  и плановый период 2024-2025 годов»</t>
  </si>
  <si>
    <t>2724</t>
  </si>
  <si>
    <t>Прочие межбюджетные трансферты, перечисляемые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</si>
  <si>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</si>
  <si>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муниципальных районов (на осуществление расходов, направленных на проведение аккарицидных обработок)</t>
  </si>
  <si>
    <t>76200 27240</t>
  </si>
  <si>
    <t>02100 27240</t>
  </si>
  <si>
    <t>01100 27240</t>
  </si>
  <si>
    <t xml:space="preserve">Расходы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</si>
  <si>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>0909</t>
  </si>
  <si>
    <t>Иные закупки товаров, работ и услуг для обеспечения государственных (муниципальных ) нужд</t>
  </si>
  <si>
    <t>02100 75550</t>
  </si>
  <si>
    <t xml:space="preserve">                                                                                                                                                                           Приложение № 4                                                                                                                   к решению сессии Орловского сельсовета депутатов  от 29.12.2022 № 17-68 «О бюджете сельсовета на 2023 год  и плановый период 2024-2025 годов»</t>
  </si>
  <si>
    <t xml:space="preserve">Расходы на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</si>
  <si>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 xml:space="preserve">02100 75550 </t>
  </si>
  <si>
    <t xml:space="preserve"> Иные закупки товаров, работ и услуг для обеспечения государственных (муниципальных) нужд</t>
  </si>
  <si>
    <t>Здравоохранение</t>
  </si>
  <si>
    <t>0900</t>
  </si>
  <si>
    <t>Другие вопросы в области здравоохранения</t>
  </si>
  <si>
    <t>02200 S6410</t>
  </si>
  <si>
    <t>0901</t>
  </si>
  <si>
    <t xml:space="preserve">                                                                                                                                                                    Приложение № 2     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          от 29.12.2022 № 17-68 «О бюджете сельсовета на 2023 год  и плановый период 2024-2025 годов»</t>
  </si>
  <si>
    <t>17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</si>
  <si>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</si>
  <si>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</si>
  <si>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</si>
  <si>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0002</t>
  </si>
  <si>
    <t>Инициативные платежи, зачисляемые в бюджеты сельских поселений (поступления от физических лиц)</t>
  </si>
  <si>
    <t>7641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</si>
  <si>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</si>
  <si>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7745</t>
  </si>
  <si>
    <t>Прочие межбюджетные трансферты, передаваемые бюджетам сельских поселений за содействие развитию налогового потенциала</t>
  </si>
  <si>
    <t>02200 77450</t>
  </si>
  <si>
    <t>Расходы за счет средств налогового потенциала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</si>
  <si>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76100 27240</t>
  </si>
  <si>
    <t>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</si>
  <si>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</t>
  </si>
  <si>
    <t>Расходы по разработке проектов организации дорожного движения на автомобильные дороги общего пользования местного значения территории Орловского сельсовета в рамках подпрограммы Организация комплексного благоустройства территории Орловского сельсовета муниципальной программы Обеспечение жизнедеятельности и безопасности проживания населения на территории Орловского сельсовета</t>
  </si>
  <si>
    <t>02200 90110</t>
  </si>
  <si>
    <t>76200 90120</t>
  </si>
  <si>
    <t>Расходы направленные на повышение комфортности условий жизнедеятельности на территории Орловского сельсовета в рамках непрограммных расходов администрации сельсовета</t>
  </si>
  <si>
    <t xml:space="preserve">Полномочия на повышение размеров оплаты труда работников бюджетной сферы Красноярского края </t>
  </si>
  <si>
    <t>0104 762002724 540 2724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</si>
  <si>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                                                                                                                                                            от 29.12.2023 № 22-89 «О внесении изменений в решение Орловского сельского Совета депутатов от 29.12.2022 г.                                             № 17-68 «О бюджете сельсовета на 2023 год и плановый период 2024-2025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</si>
  <si>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2           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от 29.12.2023 № 22-89 «О внесении изменений в решение Орловского сельского Совета депутатов
    от  29.12.2022 г. № 17-68 «О бюджете сельсовета на 2023 год и плановый 
    период 2024-2025 годы»
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</si>
  <si>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от 29.12.2023 № 22-89 «О внесении изменений в решение Орловского сельского Совета депутатов
    от  29.12.2022 г. № 17-68 «О бюджете сельсовета на 2023 год и плановый 
    период 2024-2025 годы»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</si>
  <si>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     от 29.12.2023 № 22-89 «О внесении изменений в решение Орловского сельского Совета депутатов
    от  29.12.2022 г. № 17-68 «О бюджете сельсовета на 2023 год и плановый 
    период 2024-2025 годы»</t>
  </si>
  <si>
    <t>Приложение № 6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от 29.12.2023 № 22-89 «О внесении изменений в решение Орловского сельского Совета депутатов
    от  29.12.2022 г. № 17-68 «О бюджете сельсовета на 2023 год и плановый 
    период 2024-2025 годы»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</si>
  <si>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</si>
  <si>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033</t>
  </si>
  <si>
    <t>Земельный налог с организаций</t>
  </si>
  <si>
    <t>Другие вопросы в области национальной экономики</t>
  </si>
  <si>
    <t>02200 90100</t>
  </si>
  <si>
    <t>Расходы по постановки на кадастровый учет автомобильных дорог общего пользования сельских поселений в рамках подпрограммы Организация комплексного благоустройства территории Орловского сельсовета муниципальной программы Обеспечение жизнедеятельности и безопасности проживания населения на территории Орловского сельсовета</t>
  </si>
  <si>
    <t>0412</t>
  </si>
  <si>
    <t>01100 2724</t>
  </si>
  <si>
    <t>Расходы по обеспечению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</si>
  <si>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 xml:space="preserve">                                                                                                                                       Приложение № 6       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от 29.12.2023 № 22-89 «О бюджете сельсовета на 2023 год  и плановый период 2024-2025 годов»</t>
  </si>
  <si>
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от29.12.2023 № 22-89 «О внесении изменений в решение Орловского сельского Совета депутатов от 29.12.2022 г. № 17-68 «О бюджете сельсовета на 2023 год и плановый период 2024-2024 годы»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</si>
</sst>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0.0"/>
    <numFmt numFmtId="167" formatCode="0.0%"/>
  </numFmts>
  <fonts count="1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rgb="FF464C55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3" fillId="2" borderId="1" xfId="0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Border="1"/>
    <xf numFmtId="0" fontId="5" fillId="2" borderId="0" xfId="0" applyFont="1" applyFill="1" applyAlignment="1"/>
    <xf numFmtId="0" fontId="3" fillId="2" borderId="1" xfId="0" applyFont="1" applyFill="1" applyBorder="1" applyAlignment="1"/>
    <xf numFmtId="0" fontId="7" fillId="2" borderId="0" xfId="0" applyFont="1" applyFill="1" applyAlignment="1"/>
    <xf numFmtId="16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/>
    <xf numFmtId="0" fontId="3" fillId="2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 applyAlignment="1"/>
    <xf numFmtId="166" fontId="9" fillId="2" borderId="0" xfId="0" applyNumberFormat="1" applyFont="1" applyFill="1" applyAlignment="1"/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/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1" fillId="0" borderId="0" xfId="0" applyFont="1"/>
    <xf numFmtId="0" fontId="2" fillId="2" borderId="0" xfId="0" applyFont="1" applyFill="1" applyAlignment="1">
      <alignment horizontal="right" wrapText="1"/>
    </xf>
    <xf numFmtId="0" fontId="6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7" xfId="0" applyFont="1" applyFill="1" applyBorder="1" applyAlignment="1">
      <alignment horizontal="right"/>
    </xf>
    <xf numFmtId="0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49" fontId="15" fillId="0" borderId="0" xfId="0" applyNumberFormat="1" applyFont="1" applyFill="1" applyBorder="1" applyAlignment="1">
      <alignment horizontal="center" wrapText="1" shrinkToFit="1"/>
    </xf>
    <xf numFmtId="49" fontId="16" fillId="0" borderId="0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5" fontId="16" fillId="0" borderId="5" xfId="0" applyNumberFormat="1" applyFont="1" applyFill="1" applyBorder="1" applyAlignment="1">
      <alignment horizontal="center" vertical="center" wrapText="1" shrinkToFit="1"/>
    </xf>
    <xf numFmtId="165" fontId="16" fillId="0" borderId="6" xfId="0" applyNumberFormat="1" applyFont="1" applyFill="1" applyBorder="1" applyAlignment="1">
      <alignment horizontal="center" vertical="center" wrapText="1" shrinkToFit="1"/>
    </xf>
    <xf numFmtId="165" fontId="16" fillId="0" borderId="2" xfId="0" applyNumberFormat="1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/>
    </xf>
    <xf numFmtId="49" fontId="13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2" fillId="2" borderId="0" xfId="0" applyFont="1" applyFill="1" applyAlignment="1">
      <alignment horizontal="left"/>
    </xf>
    <xf numFmtId="166" fontId="2" fillId="2" borderId="0" xfId="0" applyNumberFormat="1" applyFont="1" applyFill="1"/>
    <xf numFmtId="0" fontId="1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/>
    <xf numFmtId="49" fontId="13" fillId="2" borderId="1" xfId="0" applyNumberFormat="1" applyFont="1" applyFill="1" applyBorder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wrapText="1"/>
    </xf>
    <xf numFmtId="166" fontId="2" fillId="4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165" fontId="2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3" fillId="3" borderId="1" xfId="0" applyFont="1" applyFill="1" applyBorder="1" applyAlignment="1">
      <alignment wrapText="1"/>
    </xf>
    <xf numFmtId="166" fontId="2" fillId="3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49" fontId="13" fillId="3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/>
    </xf>
    <xf numFmtId="166" fontId="17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/>
    </xf>
    <xf numFmtId="49" fontId="12" fillId="2" borderId="3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right" wrapText="1"/>
    </xf>
    <xf numFmtId="166" fontId="12" fillId="2" borderId="3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166" fontId="12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166" fontId="2" fillId="2" borderId="1" xfId="0" applyNumberFormat="1" applyFont="1" applyFill="1" applyBorder="1" applyAlignment="1">
      <alignment horizontal="right" wrapText="1"/>
    </xf>
    <xf numFmtId="49" fontId="13" fillId="2" borderId="1" xfId="1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 wrapText="1"/>
    </xf>
    <xf numFmtId="166" fontId="13" fillId="2" borderId="1" xfId="0" applyNumberFormat="1" applyFont="1" applyFill="1" applyBorder="1" applyAlignment="1">
      <alignment horizontal="right" wrapText="1"/>
    </xf>
    <xf numFmtId="49" fontId="2" fillId="2" borderId="1" xfId="1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right" wrapText="1"/>
    </xf>
    <xf numFmtId="166" fontId="6" fillId="2" borderId="1" xfId="0" applyNumberFormat="1" applyFont="1" applyFill="1" applyBorder="1" applyAlignment="1">
      <alignment horizontal="right" wrapText="1"/>
    </xf>
    <xf numFmtId="49" fontId="13" fillId="0" borderId="8" xfId="0" applyNumberFormat="1" applyFont="1" applyBorder="1" applyAlignment="1" applyProtection="1">
      <alignment horizontal="right" vertical="center" wrapText="1"/>
    </xf>
    <xf numFmtId="49" fontId="2" fillId="0" borderId="8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right" vertical="center" wrapText="1"/>
    </xf>
    <xf numFmtId="49" fontId="6" fillId="3" borderId="1" xfId="0" applyNumberFormat="1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/>
    </xf>
    <xf numFmtId="166" fontId="6" fillId="3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 wrapText="1"/>
    </xf>
    <xf numFmtId="49" fontId="12" fillId="3" borderId="1" xfId="0" applyNumberFormat="1" applyFont="1" applyFill="1" applyBorder="1" applyAlignment="1">
      <alignment horizontal="right" wrapText="1"/>
    </xf>
    <xf numFmtId="166" fontId="6" fillId="2" borderId="0" xfId="0" applyNumberFormat="1" applyFont="1" applyFill="1" applyAlignment="1">
      <alignment horizontal="right"/>
    </xf>
    <xf numFmtId="167" fontId="6" fillId="2" borderId="0" xfId="0" applyNumberFormat="1" applyFont="1" applyFill="1" applyAlignment="1">
      <alignment horizontal="right"/>
    </xf>
    <xf numFmtId="9" fontId="6" fillId="2" borderId="0" xfId="0" applyNumberFormat="1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28"/>
  <sheetViews>
    <sheetView zoomScaleNormal="100" workbookViewId="0">
      <selection activeCell="A4" sqref="A4:M28"/>
    </sheetView>
  </sheetViews>
  <sheetFormatPr defaultRowHeight="51" customHeight="1"/>
  <cols>
    <col min="1" max="1" width="3.7109375" style="3" customWidth="1"/>
    <col min="2" max="2" width="4.140625" style="3" customWidth="1"/>
    <col min="3" max="3" width="3.28515625" style="3" customWidth="1"/>
    <col min="4" max="5" width="3" style="3" customWidth="1"/>
    <col min="6" max="7" width="3.140625" style="3" customWidth="1"/>
    <col min="8" max="8" width="5.140625" style="3" customWidth="1"/>
    <col min="9" max="9" width="4" style="3" customWidth="1"/>
    <col min="10" max="10" width="28.140625" style="3" customWidth="1"/>
    <col min="11" max="12" width="10.140625" style="3" customWidth="1"/>
    <col min="13" max="13" width="10.85546875" style="3" customWidth="1"/>
    <col min="14" max="16384" width="9.140625" style="3"/>
  </cols>
  <sheetData>
    <row r="1" spans="1:13" ht="12.75" customHeight="1"/>
    <row r="2" spans="1:13" ht="45" hidden="1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45" hidden="1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45" customHeight="1">
      <c r="A4" s="41" t="s">
        <v>328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42" customHeight="1">
      <c r="A5" s="41" t="s">
        <v>283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2" customHeight="1">
      <c r="A6" s="23"/>
      <c r="B6" s="40"/>
      <c r="C6" s="40"/>
      <c r="D6" s="40"/>
      <c r="E6" s="40"/>
      <c r="F6" s="40"/>
      <c r="G6" s="40"/>
      <c r="H6" s="40"/>
      <c r="I6" s="40"/>
      <c r="J6" s="38"/>
      <c r="K6" s="38"/>
      <c r="L6" s="38"/>
      <c r="M6" s="38"/>
    </row>
    <row r="7" spans="1:13" ht="12" hidden="1" customHeight="1">
      <c r="A7" s="54" t="s">
        <v>266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30" customHeight="1">
      <c r="A8" s="55" t="s">
        <v>265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12" customHeight="1">
      <c r="A9" s="23"/>
      <c r="B9" s="40"/>
      <c r="C9" s="40"/>
      <c r="D9" s="40"/>
      <c r="E9" s="40"/>
      <c r="F9" s="40"/>
      <c r="G9" s="40"/>
      <c r="H9" s="40"/>
      <c r="I9" s="40"/>
      <c r="J9" s="40"/>
      <c r="K9" s="56"/>
      <c r="L9" s="56"/>
      <c r="M9" s="57" t="s">
        <v>268</v>
      </c>
    </row>
    <row r="10" spans="1:13" ht="17.25" customHeight="1">
      <c r="A10" s="58" t="s">
        <v>115</v>
      </c>
      <c r="B10" s="59" t="s">
        <v>92</v>
      </c>
      <c r="C10" s="59"/>
      <c r="D10" s="59"/>
      <c r="E10" s="59"/>
      <c r="F10" s="59"/>
      <c r="G10" s="59"/>
      <c r="H10" s="59"/>
      <c r="I10" s="59"/>
      <c r="J10" s="59" t="s">
        <v>243</v>
      </c>
      <c r="K10" s="60" t="s">
        <v>269</v>
      </c>
      <c r="L10" s="61"/>
      <c r="M10" s="62"/>
    </row>
    <row r="11" spans="1:13" ht="72" customHeight="1">
      <c r="A11" s="63"/>
      <c r="B11" s="59"/>
      <c r="C11" s="59"/>
      <c r="D11" s="59"/>
      <c r="E11" s="59"/>
      <c r="F11" s="59"/>
      <c r="G11" s="59"/>
      <c r="H11" s="59"/>
      <c r="I11" s="59"/>
      <c r="J11" s="59"/>
      <c r="K11" s="64" t="s">
        <v>244</v>
      </c>
      <c r="L11" s="64" t="s">
        <v>259</v>
      </c>
      <c r="M11" s="64" t="s">
        <v>267</v>
      </c>
    </row>
    <row r="12" spans="1:13" ht="15" customHeight="1">
      <c r="A12" s="25"/>
      <c r="B12" s="24">
        <v>1</v>
      </c>
      <c r="C12" s="26">
        <v>2</v>
      </c>
      <c r="D12" s="24">
        <v>3</v>
      </c>
      <c r="E12" s="26">
        <v>4</v>
      </c>
      <c r="F12" s="24">
        <v>5</v>
      </c>
      <c r="G12" s="26">
        <v>6</v>
      </c>
      <c r="H12" s="24">
        <v>7</v>
      </c>
      <c r="I12" s="26">
        <v>8</v>
      </c>
      <c r="J12" s="24">
        <v>9</v>
      </c>
      <c r="K12" s="26">
        <v>10</v>
      </c>
      <c r="L12" s="24">
        <v>11</v>
      </c>
      <c r="M12" s="26">
        <v>12</v>
      </c>
    </row>
    <row r="13" spans="1:13" ht="39" customHeight="1">
      <c r="A13" s="26">
        <v>1</v>
      </c>
      <c r="B13" s="49" t="s">
        <v>93</v>
      </c>
      <c r="C13" s="49" t="s">
        <v>94</v>
      </c>
      <c r="D13" s="49" t="s">
        <v>95</v>
      </c>
      <c r="E13" s="49" t="s">
        <v>96</v>
      </c>
      <c r="F13" s="49" t="s">
        <v>96</v>
      </c>
      <c r="G13" s="49" t="s">
        <v>97</v>
      </c>
      <c r="H13" s="49" t="s">
        <v>98</v>
      </c>
      <c r="I13" s="49" t="s">
        <v>99</v>
      </c>
      <c r="J13" s="50" t="s">
        <v>100</v>
      </c>
      <c r="K13" s="51">
        <f>K22</f>
        <v>293.20000000000073</v>
      </c>
      <c r="L13" s="51">
        <f>L22</f>
        <v>0</v>
      </c>
      <c r="M13" s="51">
        <f>M22</f>
        <v>0</v>
      </c>
    </row>
    <row r="14" spans="1:13" ht="24" customHeight="1">
      <c r="A14" s="26">
        <v>2</v>
      </c>
      <c r="B14" s="49" t="s">
        <v>93</v>
      </c>
      <c r="C14" s="49" t="s">
        <v>94</v>
      </c>
      <c r="D14" s="49" t="s">
        <v>95</v>
      </c>
      <c r="E14" s="49" t="s">
        <v>96</v>
      </c>
      <c r="F14" s="49" t="s">
        <v>96</v>
      </c>
      <c r="G14" s="49" t="s">
        <v>97</v>
      </c>
      <c r="H14" s="49" t="s">
        <v>98</v>
      </c>
      <c r="I14" s="49" t="s">
        <v>101</v>
      </c>
      <c r="J14" s="50" t="s">
        <v>102</v>
      </c>
      <c r="K14" s="51">
        <f t="shared" ref="K14:M15" si="0">K15</f>
        <v>-10468.299999999999</v>
      </c>
      <c r="L14" s="51">
        <f t="shared" si="0"/>
        <v>-9691.1999999999989</v>
      </c>
      <c r="M14" s="51">
        <f t="shared" si="0"/>
        <v>-9958.8000000000011</v>
      </c>
    </row>
    <row r="15" spans="1:13" ht="24" customHeight="1">
      <c r="A15" s="26">
        <v>3</v>
      </c>
      <c r="B15" s="49" t="s">
        <v>93</v>
      </c>
      <c r="C15" s="49" t="s">
        <v>94</v>
      </c>
      <c r="D15" s="49" t="s">
        <v>95</v>
      </c>
      <c r="E15" s="49" t="s">
        <v>103</v>
      </c>
      <c r="F15" s="49" t="s">
        <v>96</v>
      </c>
      <c r="G15" s="49" t="s">
        <v>97</v>
      </c>
      <c r="H15" s="49" t="s">
        <v>98</v>
      </c>
      <c r="I15" s="49" t="s">
        <v>101</v>
      </c>
      <c r="J15" s="50" t="s">
        <v>104</v>
      </c>
      <c r="K15" s="51">
        <f t="shared" si="0"/>
        <v>-10468.299999999999</v>
      </c>
      <c r="L15" s="51">
        <f t="shared" si="0"/>
        <v>-9691.1999999999989</v>
      </c>
      <c r="M15" s="51">
        <f t="shared" si="0"/>
        <v>-9958.8000000000011</v>
      </c>
    </row>
    <row r="16" spans="1:13" ht="24" customHeight="1">
      <c r="A16" s="26">
        <v>4</v>
      </c>
      <c r="B16" s="49" t="s">
        <v>93</v>
      </c>
      <c r="C16" s="49" t="s">
        <v>94</v>
      </c>
      <c r="D16" s="49" t="s">
        <v>95</v>
      </c>
      <c r="E16" s="49" t="s">
        <v>103</v>
      </c>
      <c r="F16" s="49" t="s">
        <v>94</v>
      </c>
      <c r="G16" s="49" t="s">
        <v>97</v>
      </c>
      <c r="H16" s="49" t="s">
        <v>98</v>
      </c>
      <c r="I16" s="49" t="s">
        <v>105</v>
      </c>
      <c r="J16" s="50" t="s">
        <v>106</v>
      </c>
      <c r="K16" s="51">
        <f>K17</f>
        <v>-10468.299999999999</v>
      </c>
      <c r="L16" s="51">
        <f>L17</f>
        <v>-9691.1999999999989</v>
      </c>
      <c r="M16" s="51">
        <f>M17</f>
        <v>-9958.8000000000011</v>
      </c>
    </row>
    <row r="17" spans="1:13" ht="24" customHeight="1">
      <c r="A17" s="26">
        <v>5</v>
      </c>
      <c r="B17" s="49" t="s">
        <v>93</v>
      </c>
      <c r="C17" s="49" t="s">
        <v>94</v>
      </c>
      <c r="D17" s="49" t="s">
        <v>95</v>
      </c>
      <c r="E17" s="49" t="s">
        <v>103</v>
      </c>
      <c r="F17" s="49" t="s">
        <v>94</v>
      </c>
      <c r="G17" s="49" t="s">
        <v>97</v>
      </c>
      <c r="H17" s="49" t="s">
        <v>98</v>
      </c>
      <c r="I17" s="49" t="s">
        <v>105</v>
      </c>
      <c r="J17" s="50" t="s">
        <v>107</v>
      </c>
      <c r="K17" s="51">
        <f>-'пр.2 дох.'!K66</f>
        <v>-10468.299999999999</v>
      </c>
      <c r="L17" s="51">
        <f>-'пр.2 дох.'!L66</f>
        <v>-9691.1999999999989</v>
      </c>
      <c r="M17" s="51">
        <f>-'пр.2 дох.'!M66</f>
        <v>-9958.8000000000011</v>
      </c>
    </row>
    <row r="18" spans="1:13" ht="24" customHeight="1">
      <c r="A18" s="26">
        <v>6</v>
      </c>
      <c r="B18" s="49" t="s">
        <v>93</v>
      </c>
      <c r="C18" s="49" t="s">
        <v>94</v>
      </c>
      <c r="D18" s="49" t="s">
        <v>95</v>
      </c>
      <c r="E18" s="49" t="s">
        <v>96</v>
      </c>
      <c r="F18" s="49" t="s">
        <v>96</v>
      </c>
      <c r="G18" s="49" t="s">
        <v>97</v>
      </c>
      <c r="H18" s="49" t="s">
        <v>98</v>
      </c>
      <c r="I18" s="49" t="s">
        <v>108</v>
      </c>
      <c r="J18" s="65" t="s">
        <v>109</v>
      </c>
      <c r="K18" s="51">
        <f>K19</f>
        <v>10761.5</v>
      </c>
      <c r="L18" s="51">
        <f t="shared" ref="L18:M20" si="1">L19</f>
        <v>9691.2000000000007</v>
      </c>
      <c r="M18" s="51">
        <f t="shared" si="1"/>
        <v>9958.8000000000011</v>
      </c>
    </row>
    <row r="19" spans="1:13" ht="24" customHeight="1">
      <c r="A19" s="26">
        <v>7</v>
      </c>
      <c r="B19" s="49" t="s">
        <v>93</v>
      </c>
      <c r="C19" s="49" t="s">
        <v>94</v>
      </c>
      <c r="D19" s="49" t="s">
        <v>95</v>
      </c>
      <c r="E19" s="49" t="s">
        <v>103</v>
      </c>
      <c r="F19" s="49" t="s">
        <v>96</v>
      </c>
      <c r="G19" s="49" t="s">
        <v>97</v>
      </c>
      <c r="H19" s="49" t="s">
        <v>98</v>
      </c>
      <c r="I19" s="49" t="s">
        <v>108</v>
      </c>
      <c r="J19" s="65" t="s">
        <v>110</v>
      </c>
      <c r="K19" s="51">
        <f>K20</f>
        <v>10761.5</v>
      </c>
      <c r="L19" s="51">
        <f t="shared" si="1"/>
        <v>9691.2000000000007</v>
      </c>
      <c r="M19" s="51">
        <f t="shared" si="1"/>
        <v>9958.8000000000011</v>
      </c>
    </row>
    <row r="20" spans="1:13" ht="24" customHeight="1">
      <c r="A20" s="26">
        <v>8</v>
      </c>
      <c r="B20" s="49" t="s">
        <v>93</v>
      </c>
      <c r="C20" s="49" t="s">
        <v>94</v>
      </c>
      <c r="D20" s="49" t="s">
        <v>95</v>
      </c>
      <c r="E20" s="49" t="s">
        <v>103</v>
      </c>
      <c r="F20" s="49" t="s">
        <v>94</v>
      </c>
      <c r="G20" s="49" t="s">
        <v>97</v>
      </c>
      <c r="H20" s="49" t="s">
        <v>98</v>
      </c>
      <c r="I20" s="49" t="s">
        <v>111</v>
      </c>
      <c r="J20" s="65" t="s">
        <v>112</v>
      </c>
      <c r="K20" s="51">
        <f>K21</f>
        <v>10761.5</v>
      </c>
      <c r="L20" s="51">
        <f t="shared" si="1"/>
        <v>9691.2000000000007</v>
      </c>
      <c r="M20" s="51">
        <f t="shared" si="1"/>
        <v>9958.8000000000011</v>
      </c>
    </row>
    <row r="21" spans="1:13" ht="24" customHeight="1">
      <c r="A21" s="26">
        <v>9</v>
      </c>
      <c r="B21" s="49" t="s">
        <v>93</v>
      </c>
      <c r="C21" s="49" t="s">
        <v>94</v>
      </c>
      <c r="D21" s="49" t="s">
        <v>95</v>
      </c>
      <c r="E21" s="49" t="s">
        <v>103</v>
      </c>
      <c r="F21" s="49" t="s">
        <v>94</v>
      </c>
      <c r="G21" s="49" t="s">
        <v>97</v>
      </c>
      <c r="H21" s="49" t="s">
        <v>98</v>
      </c>
      <c r="I21" s="49" t="s">
        <v>111</v>
      </c>
      <c r="J21" s="50" t="s">
        <v>113</v>
      </c>
      <c r="K21" s="51">
        <f>'пр 4 вед '!G153</f>
        <v>10761.5</v>
      </c>
      <c r="L21" s="51">
        <f>'пр 4 вед '!H153</f>
        <v>9691.2000000000007</v>
      </c>
      <c r="M21" s="51">
        <f>'пр 4 вед '!I153</f>
        <v>9958.8000000000011</v>
      </c>
    </row>
    <row r="22" spans="1:13" ht="27" customHeight="1">
      <c r="A22" s="26"/>
      <c r="B22" s="66"/>
      <c r="C22" s="66"/>
      <c r="D22" s="66"/>
      <c r="E22" s="66"/>
      <c r="F22" s="66"/>
      <c r="G22" s="66"/>
      <c r="H22" s="66"/>
      <c r="I22" s="66"/>
      <c r="J22" s="50" t="s">
        <v>114</v>
      </c>
      <c r="K22" s="51">
        <f>K18+K14</f>
        <v>293.20000000000073</v>
      </c>
      <c r="L22" s="51">
        <f>L18+L14</f>
        <v>0</v>
      </c>
      <c r="M22" s="51">
        <f>M18+M14</f>
        <v>0</v>
      </c>
    </row>
    <row r="23" spans="1:13" s="5" customFormat="1" ht="51" customHeight="1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ht="51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51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51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51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51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</sheetData>
  <mergeCells count="10">
    <mergeCell ref="A2:M2"/>
    <mergeCell ref="A3:M3"/>
    <mergeCell ref="A4:M4"/>
    <mergeCell ref="A8:M8"/>
    <mergeCell ref="A5:M5"/>
    <mergeCell ref="A10:A11"/>
    <mergeCell ref="B10:I11"/>
    <mergeCell ref="J10:J11"/>
    <mergeCell ref="K10:M10"/>
    <mergeCell ref="A7:M7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V81"/>
  <sheetViews>
    <sheetView tabSelected="1" zoomScaleNormal="100" workbookViewId="0">
      <selection activeCell="A5" sqref="A5:M79"/>
    </sheetView>
  </sheetViews>
  <sheetFormatPr defaultRowHeight="12.75"/>
  <cols>
    <col min="1" max="1" width="3.7109375" style="22" customWidth="1"/>
    <col min="2" max="2" width="5.5703125" style="6" customWidth="1"/>
    <col min="3" max="3" width="3" style="6" customWidth="1"/>
    <col min="4" max="7" width="4" style="6" customWidth="1"/>
    <col min="8" max="8" width="5.140625" style="6" customWidth="1"/>
    <col min="9" max="9" width="9.85546875" style="6" customWidth="1"/>
    <col min="10" max="10" width="61.5703125" style="6" customWidth="1"/>
    <col min="11" max="13" width="10.42578125" style="6" customWidth="1"/>
    <col min="14" max="16384" width="9.140625" style="6"/>
  </cols>
  <sheetData>
    <row r="1" spans="1:2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2" hidden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2" s="22" customFormat="1" ht="34.5" hidden="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2" s="22" customFormat="1" ht="45" hidden="1" customHeight="1">
      <c r="A4" s="43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22" s="22" customFormat="1" ht="66" customHeight="1">
      <c r="A5" s="41" t="s">
        <v>329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22" s="22" customFormat="1" ht="33" customHeight="1">
      <c r="A6" s="41" t="s">
        <v>306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2"/>
      <c r="O6" s="32"/>
      <c r="P6" s="32"/>
      <c r="Q6" s="32"/>
      <c r="R6" s="32"/>
      <c r="S6" s="32"/>
      <c r="T6" s="32"/>
      <c r="U6" s="32"/>
      <c r="V6" s="32"/>
    </row>
    <row r="7" spans="1:22" s="22" customFormat="1" ht="12" customHeight="1">
      <c r="A7" s="112"/>
      <c r="B7" s="112"/>
      <c r="C7" s="112"/>
      <c r="D7" s="112"/>
      <c r="E7" s="112"/>
      <c r="F7" s="112"/>
      <c r="G7" s="112"/>
      <c r="H7" s="112"/>
      <c r="I7" s="112"/>
      <c r="J7" s="38"/>
      <c r="K7" s="38"/>
      <c r="L7" s="38"/>
      <c r="M7" s="38"/>
    </row>
    <row r="8" spans="1:22" s="22" customFormat="1" ht="12" hidden="1" customHeight="1">
      <c r="A8" s="113" t="s">
        <v>227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22">
      <c r="A9" s="114" t="s">
        <v>270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22" ht="12" customHeight="1">
      <c r="A10" s="112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22" ht="12" customHeight="1">
      <c r="A11" s="112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48" t="s">
        <v>268</v>
      </c>
      <c r="M11" s="48"/>
    </row>
    <row r="12" spans="1:22" ht="15" customHeight="1">
      <c r="A12" s="116" t="s">
        <v>70</v>
      </c>
      <c r="B12" s="116" t="s">
        <v>119</v>
      </c>
      <c r="C12" s="116"/>
      <c r="D12" s="116"/>
      <c r="E12" s="116"/>
      <c r="F12" s="116"/>
      <c r="G12" s="116"/>
      <c r="H12" s="116"/>
      <c r="I12" s="116"/>
      <c r="J12" s="116" t="s">
        <v>246</v>
      </c>
      <c r="K12" s="116" t="s">
        <v>245</v>
      </c>
      <c r="L12" s="116"/>
      <c r="M12" s="116"/>
    </row>
    <row r="13" spans="1:22" ht="78" customHeight="1">
      <c r="A13" s="116"/>
      <c r="B13" s="117" t="s">
        <v>116</v>
      </c>
      <c r="C13" s="117" t="s">
        <v>248</v>
      </c>
      <c r="D13" s="117" t="s">
        <v>249</v>
      </c>
      <c r="E13" s="117" t="s">
        <v>250</v>
      </c>
      <c r="F13" s="117" t="s">
        <v>251</v>
      </c>
      <c r="G13" s="117" t="s">
        <v>252</v>
      </c>
      <c r="H13" s="117" t="s">
        <v>253</v>
      </c>
      <c r="I13" s="117" t="s">
        <v>254</v>
      </c>
      <c r="J13" s="116"/>
      <c r="K13" s="117" t="s">
        <v>260</v>
      </c>
      <c r="L13" s="117" t="s">
        <v>276</v>
      </c>
      <c r="M13" s="117" t="s">
        <v>277</v>
      </c>
    </row>
    <row r="14" spans="1:22" s="22" customFormat="1" ht="12" customHeight="1">
      <c r="A14" s="117"/>
      <c r="B14" s="118">
        <v>1</v>
      </c>
      <c r="C14" s="118">
        <v>2</v>
      </c>
      <c r="D14" s="118">
        <v>3</v>
      </c>
      <c r="E14" s="118">
        <v>4</v>
      </c>
      <c r="F14" s="118">
        <v>5</v>
      </c>
      <c r="G14" s="118">
        <v>6</v>
      </c>
      <c r="H14" s="118">
        <v>7</v>
      </c>
      <c r="I14" s="118">
        <v>8</v>
      </c>
      <c r="J14" s="118">
        <v>9</v>
      </c>
      <c r="K14" s="118">
        <v>10</v>
      </c>
      <c r="L14" s="118">
        <v>11</v>
      </c>
      <c r="M14" s="118">
        <v>12</v>
      </c>
    </row>
    <row r="15" spans="1:22" ht="14.25" customHeight="1">
      <c r="A15" s="119">
        <v>1</v>
      </c>
      <c r="B15" s="120" t="s">
        <v>99</v>
      </c>
      <c r="C15" s="120" t="s">
        <v>120</v>
      </c>
      <c r="D15" s="120" t="s">
        <v>96</v>
      </c>
      <c r="E15" s="120" t="s">
        <v>96</v>
      </c>
      <c r="F15" s="120" t="s">
        <v>99</v>
      </c>
      <c r="G15" s="120" t="s">
        <v>96</v>
      </c>
      <c r="H15" s="120" t="s">
        <v>98</v>
      </c>
      <c r="I15" s="120" t="s">
        <v>99</v>
      </c>
      <c r="J15" s="121" t="s">
        <v>121</v>
      </c>
      <c r="K15" s="122">
        <f>K16+K19+K28+K36+K25</f>
        <v>261.79999999999995</v>
      </c>
      <c r="L15" s="122">
        <f>L16+L19+L28+L36+L25</f>
        <v>231.8</v>
      </c>
      <c r="M15" s="122">
        <f>M16+M19+M28+M36+M25</f>
        <v>240.5</v>
      </c>
    </row>
    <row r="16" spans="1:22">
      <c r="A16" s="119">
        <v>2</v>
      </c>
      <c r="B16" s="123" t="s">
        <v>122</v>
      </c>
      <c r="C16" s="123" t="s">
        <v>120</v>
      </c>
      <c r="D16" s="123" t="s">
        <v>94</v>
      </c>
      <c r="E16" s="123" t="s">
        <v>96</v>
      </c>
      <c r="F16" s="123" t="s">
        <v>99</v>
      </c>
      <c r="G16" s="123" t="s">
        <v>96</v>
      </c>
      <c r="H16" s="123" t="s">
        <v>98</v>
      </c>
      <c r="I16" s="123" t="s">
        <v>99</v>
      </c>
      <c r="J16" s="124" t="s">
        <v>123</v>
      </c>
      <c r="K16" s="125">
        <f t="shared" ref="K16:M17" si="0">K17</f>
        <v>38.5</v>
      </c>
      <c r="L16" s="125">
        <f t="shared" si="0"/>
        <v>45.3</v>
      </c>
      <c r="M16" s="125">
        <f t="shared" si="0"/>
        <v>45.3</v>
      </c>
    </row>
    <row r="17" spans="1:13">
      <c r="A17" s="119">
        <v>3</v>
      </c>
      <c r="B17" s="123" t="s">
        <v>122</v>
      </c>
      <c r="C17" s="123" t="s">
        <v>120</v>
      </c>
      <c r="D17" s="123" t="s">
        <v>94</v>
      </c>
      <c r="E17" s="123" t="s">
        <v>103</v>
      </c>
      <c r="F17" s="123" t="s">
        <v>99</v>
      </c>
      <c r="G17" s="123" t="s">
        <v>94</v>
      </c>
      <c r="H17" s="123" t="s">
        <v>98</v>
      </c>
      <c r="I17" s="123" t="s">
        <v>124</v>
      </c>
      <c r="J17" s="124" t="s">
        <v>125</v>
      </c>
      <c r="K17" s="125">
        <f t="shared" si="0"/>
        <v>38.5</v>
      </c>
      <c r="L17" s="125">
        <f t="shared" si="0"/>
        <v>45.3</v>
      </c>
      <c r="M17" s="125">
        <f t="shared" si="0"/>
        <v>45.3</v>
      </c>
    </row>
    <row r="18" spans="1:13" s="14" customFormat="1" ht="51" customHeight="1">
      <c r="A18" s="119">
        <v>4</v>
      </c>
      <c r="B18" s="126" t="s">
        <v>122</v>
      </c>
      <c r="C18" s="126" t="s">
        <v>120</v>
      </c>
      <c r="D18" s="126" t="s">
        <v>94</v>
      </c>
      <c r="E18" s="126" t="s">
        <v>103</v>
      </c>
      <c r="F18" s="126" t="s">
        <v>126</v>
      </c>
      <c r="G18" s="126" t="s">
        <v>94</v>
      </c>
      <c r="H18" s="126" t="s">
        <v>98</v>
      </c>
      <c r="I18" s="126" t="s">
        <v>124</v>
      </c>
      <c r="J18" s="127" t="s">
        <v>127</v>
      </c>
      <c r="K18" s="128">
        <v>38.5</v>
      </c>
      <c r="L18" s="128">
        <v>45.3</v>
      </c>
      <c r="M18" s="128">
        <v>45.3</v>
      </c>
    </row>
    <row r="19" spans="1:13" s="14" customFormat="1" ht="27" customHeight="1">
      <c r="A19" s="119">
        <v>5</v>
      </c>
      <c r="B19" s="129" t="s">
        <v>99</v>
      </c>
      <c r="C19" s="129" t="s">
        <v>120</v>
      </c>
      <c r="D19" s="129" t="s">
        <v>155</v>
      </c>
      <c r="E19" s="129" t="s">
        <v>96</v>
      </c>
      <c r="F19" s="129" t="s">
        <v>99</v>
      </c>
      <c r="G19" s="129" t="s">
        <v>96</v>
      </c>
      <c r="H19" s="129" t="s">
        <v>98</v>
      </c>
      <c r="I19" s="129" t="s">
        <v>99</v>
      </c>
      <c r="J19" s="130" t="s">
        <v>162</v>
      </c>
      <c r="K19" s="131">
        <f>K20</f>
        <v>153.09999999999997</v>
      </c>
      <c r="L19" s="131">
        <f>L20</f>
        <v>149.30000000000001</v>
      </c>
      <c r="M19" s="131">
        <f>M20</f>
        <v>158</v>
      </c>
    </row>
    <row r="20" spans="1:13" s="14" customFormat="1" ht="22.5">
      <c r="A20" s="119">
        <v>6</v>
      </c>
      <c r="B20" s="132" t="s">
        <v>122</v>
      </c>
      <c r="C20" s="132" t="s">
        <v>120</v>
      </c>
      <c r="D20" s="132" t="s">
        <v>155</v>
      </c>
      <c r="E20" s="132" t="s">
        <v>103</v>
      </c>
      <c r="F20" s="132" t="s">
        <v>99</v>
      </c>
      <c r="G20" s="132" t="s">
        <v>94</v>
      </c>
      <c r="H20" s="132" t="s">
        <v>98</v>
      </c>
      <c r="I20" s="132" t="s">
        <v>124</v>
      </c>
      <c r="J20" s="127" t="s">
        <v>157</v>
      </c>
      <c r="K20" s="128">
        <f>SUM(K21:K24)</f>
        <v>153.09999999999997</v>
      </c>
      <c r="L20" s="128">
        <f>SUM(L21:L24)</f>
        <v>149.30000000000001</v>
      </c>
      <c r="M20" s="128">
        <f>SUM(M21:M24)</f>
        <v>158</v>
      </c>
    </row>
    <row r="21" spans="1:13" s="14" customFormat="1" ht="45">
      <c r="A21" s="119">
        <v>7</v>
      </c>
      <c r="B21" s="132" t="s">
        <v>122</v>
      </c>
      <c r="C21" s="132" t="s">
        <v>120</v>
      </c>
      <c r="D21" s="132" t="s">
        <v>155</v>
      </c>
      <c r="E21" s="132" t="s">
        <v>103</v>
      </c>
      <c r="F21" s="132" t="s">
        <v>156</v>
      </c>
      <c r="G21" s="132" t="s">
        <v>94</v>
      </c>
      <c r="H21" s="132" t="s">
        <v>98</v>
      </c>
      <c r="I21" s="132" t="s">
        <v>124</v>
      </c>
      <c r="J21" s="127" t="s">
        <v>140</v>
      </c>
      <c r="K21" s="128">
        <v>78.8</v>
      </c>
      <c r="L21" s="128">
        <v>71.2</v>
      </c>
      <c r="M21" s="128">
        <v>75.599999999999994</v>
      </c>
    </row>
    <row r="22" spans="1:13" s="14" customFormat="1" ht="56.25">
      <c r="A22" s="119">
        <v>8</v>
      </c>
      <c r="B22" s="132" t="s">
        <v>122</v>
      </c>
      <c r="C22" s="132" t="s">
        <v>120</v>
      </c>
      <c r="D22" s="132" t="s">
        <v>155</v>
      </c>
      <c r="E22" s="132" t="s">
        <v>103</v>
      </c>
      <c r="F22" s="132" t="s">
        <v>159</v>
      </c>
      <c r="G22" s="132" t="s">
        <v>94</v>
      </c>
      <c r="H22" s="132" t="s">
        <v>98</v>
      </c>
      <c r="I22" s="132" t="s">
        <v>124</v>
      </c>
      <c r="J22" s="127" t="s">
        <v>141</v>
      </c>
      <c r="K22" s="128">
        <v>0.5</v>
      </c>
      <c r="L22" s="128">
        <v>0.5</v>
      </c>
      <c r="M22" s="128">
        <v>0.5</v>
      </c>
    </row>
    <row r="23" spans="1:13" s="14" customFormat="1" ht="45">
      <c r="A23" s="119">
        <v>9</v>
      </c>
      <c r="B23" s="132" t="s">
        <v>122</v>
      </c>
      <c r="C23" s="132" t="s">
        <v>120</v>
      </c>
      <c r="D23" s="132" t="s">
        <v>155</v>
      </c>
      <c r="E23" s="132" t="s">
        <v>103</v>
      </c>
      <c r="F23" s="132" t="s">
        <v>160</v>
      </c>
      <c r="G23" s="132" t="s">
        <v>94</v>
      </c>
      <c r="H23" s="132" t="s">
        <v>98</v>
      </c>
      <c r="I23" s="132" t="s">
        <v>124</v>
      </c>
      <c r="J23" s="127" t="s">
        <v>142</v>
      </c>
      <c r="K23" s="128">
        <v>82.6</v>
      </c>
      <c r="L23" s="128">
        <v>86.9</v>
      </c>
      <c r="M23" s="128">
        <v>91.2</v>
      </c>
    </row>
    <row r="24" spans="1:13" s="14" customFormat="1" ht="45">
      <c r="A24" s="119">
        <v>10</v>
      </c>
      <c r="B24" s="132" t="s">
        <v>122</v>
      </c>
      <c r="C24" s="132" t="s">
        <v>120</v>
      </c>
      <c r="D24" s="132" t="s">
        <v>155</v>
      </c>
      <c r="E24" s="132" t="s">
        <v>103</v>
      </c>
      <c r="F24" s="132" t="s">
        <v>161</v>
      </c>
      <c r="G24" s="132" t="s">
        <v>94</v>
      </c>
      <c r="H24" s="132" t="s">
        <v>98</v>
      </c>
      <c r="I24" s="132" t="s">
        <v>124</v>
      </c>
      <c r="J24" s="127" t="s">
        <v>143</v>
      </c>
      <c r="K24" s="128">
        <v>-8.8000000000000007</v>
      </c>
      <c r="L24" s="128">
        <v>-9.3000000000000007</v>
      </c>
      <c r="M24" s="128">
        <v>-9.3000000000000007</v>
      </c>
    </row>
    <row r="25" spans="1:13" s="14" customFormat="1" ht="15" customHeight="1">
      <c r="A25" s="119">
        <v>11</v>
      </c>
      <c r="B25" s="129" t="s">
        <v>122</v>
      </c>
      <c r="C25" s="129" t="s">
        <v>120</v>
      </c>
      <c r="D25" s="129" t="s">
        <v>95</v>
      </c>
      <c r="E25" s="129" t="s">
        <v>96</v>
      </c>
      <c r="F25" s="129" t="s">
        <v>99</v>
      </c>
      <c r="G25" s="129" t="s">
        <v>96</v>
      </c>
      <c r="H25" s="129" t="s">
        <v>98</v>
      </c>
      <c r="I25" s="129" t="s">
        <v>99</v>
      </c>
      <c r="J25" s="130" t="s">
        <v>225</v>
      </c>
      <c r="K25" s="131">
        <f>K26</f>
        <v>7.7</v>
      </c>
      <c r="L25" s="131">
        <f t="shared" ref="L25:M25" si="1">L26</f>
        <v>16.2</v>
      </c>
      <c r="M25" s="131">
        <f t="shared" si="1"/>
        <v>16.2</v>
      </c>
    </row>
    <row r="26" spans="1:13" s="14" customFormat="1" ht="15" customHeight="1">
      <c r="A26" s="119">
        <v>12</v>
      </c>
      <c r="B26" s="132" t="s">
        <v>122</v>
      </c>
      <c r="C26" s="132" t="s">
        <v>120</v>
      </c>
      <c r="D26" s="132" t="s">
        <v>95</v>
      </c>
      <c r="E26" s="132" t="s">
        <v>155</v>
      </c>
      <c r="F26" s="132" t="s">
        <v>99</v>
      </c>
      <c r="G26" s="132" t="s">
        <v>94</v>
      </c>
      <c r="H26" s="132" t="s">
        <v>98</v>
      </c>
      <c r="I26" s="132" t="s">
        <v>124</v>
      </c>
      <c r="J26" s="127" t="s">
        <v>226</v>
      </c>
      <c r="K26" s="128">
        <f>K27</f>
        <v>7.7</v>
      </c>
      <c r="L26" s="128">
        <f>L27</f>
        <v>16.2</v>
      </c>
      <c r="M26" s="128">
        <f>M27</f>
        <v>16.2</v>
      </c>
    </row>
    <row r="27" spans="1:13" s="14" customFormat="1" ht="15" customHeight="1">
      <c r="A27" s="119">
        <v>13</v>
      </c>
      <c r="B27" s="132" t="s">
        <v>122</v>
      </c>
      <c r="C27" s="132" t="s">
        <v>120</v>
      </c>
      <c r="D27" s="132" t="s">
        <v>95</v>
      </c>
      <c r="E27" s="132" t="s">
        <v>155</v>
      </c>
      <c r="F27" s="132" t="s">
        <v>126</v>
      </c>
      <c r="G27" s="132" t="s">
        <v>94</v>
      </c>
      <c r="H27" s="132" t="s">
        <v>98</v>
      </c>
      <c r="I27" s="132" t="s">
        <v>124</v>
      </c>
      <c r="J27" s="127" t="s">
        <v>226</v>
      </c>
      <c r="K27" s="128">
        <v>7.7</v>
      </c>
      <c r="L27" s="128">
        <v>16.2</v>
      </c>
      <c r="M27" s="128">
        <v>16.2</v>
      </c>
    </row>
    <row r="28" spans="1:13" ht="15" customHeight="1">
      <c r="A28" s="119">
        <v>14</v>
      </c>
      <c r="B28" s="123" t="s">
        <v>122</v>
      </c>
      <c r="C28" s="123" t="s">
        <v>120</v>
      </c>
      <c r="D28" s="123" t="s">
        <v>128</v>
      </c>
      <c r="E28" s="123" t="s">
        <v>96</v>
      </c>
      <c r="F28" s="123" t="s">
        <v>99</v>
      </c>
      <c r="G28" s="123" t="s">
        <v>96</v>
      </c>
      <c r="H28" s="123" t="s">
        <v>98</v>
      </c>
      <c r="I28" s="123" t="s">
        <v>99</v>
      </c>
      <c r="J28" s="124" t="s">
        <v>129</v>
      </c>
      <c r="K28" s="125">
        <f>K29+K31</f>
        <v>39.299999999999997</v>
      </c>
      <c r="L28" s="125">
        <f>L29+L31</f>
        <v>21</v>
      </c>
      <c r="M28" s="125">
        <f>M29+M31</f>
        <v>21</v>
      </c>
    </row>
    <row r="29" spans="1:13" s="8" customFormat="1">
      <c r="A29" s="119">
        <v>15</v>
      </c>
      <c r="B29" s="123" t="s">
        <v>122</v>
      </c>
      <c r="C29" s="123" t="s">
        <v>120</v>
      </c>
      <c r="D29" s="123" t="s">
        <v>128</v>
      </c>
      <c r="E29" s="123" t="s">
        <v>94</v>
      </c>
      <c r="F29" s="123" t="s">
        <v>99</v>
      </c>
      <c r="G29" s="123" t="s">
        <v>96</v>
      </c>
      <c r="H29" s="123" t="s">
        <v>98</v>
      </c>
      <c r="I29" s="123" t="s">
        <v>124</v>
      </c>
      <c r="J29" s="124" t="s">
        <v>130</v>
      </c>
      <c r="K29" s="125">
        <f>K30</f>
        <v>17</v>
      </c>
      <c r="L29" s="125">
        <f>L30</f>
        <v>9</v>
      </c>
      <c r="M29" s="125">
        <f>M30</f>
        <v>9</v>
      </c>
    </row>
    <row r="30" spans="1:13" ht="22.5">
      <c r="A30" s="119">
        <v>16</v>
      </c>
      <c r="B30" s="133" t="s">
        <v>122</v>
      </c>
      <c r="C30" s="133" t="s">
        <v>120</v>
      </c>
      <c r="D30" s="133" t="s">
        <v>128</v>
      </c>
      <c r="E30" s="133" t="s">
        <v>94</v>
      </c>
      <c r="F30" s="133" t="s">
        <v>131</v>
      </c>
      <c r="G30" s="133" t="s">
        <v>97</v>
      </c>
      <c r="H30" s="133" t="s">
        <v>98</v>
      </c>
      <c r="I30" s="133" t="s">
        <v>124</v>
      </c>
      <c r="J30" s="117" t="s">
        <v>61</v>
      </c>
      <c r="K30" s="134">
        <v>17</v>
      </c>
      <c r="L30" s="134">
        <v>9</v>
      </c>
      <c r="M30" s="134">
        <v>9</v>
      </c>
    </row>
    <row r="31" spans="1:13" s="8" customFormat="1">
      <c r="A31" s="119">
        <v>17</v>
      </c>
      <c r="B31" s="123" t="s">
        <v>122</v>
      </c>
      <c r="C31" s="123" t="s">
        <v>120</v>
      </c>
      <c r="D31" s="123" t="s">
        <v>128</v>
      </c>
      <c r="E31" s="123" t="s">
        <v>128</v>
      </c>
      <c r="F31" s="123" t="s">
        <v>99</v>
      </c>
      <c r="G31" s="123" t="s">
        <v>96</v>
      </c>
      <c r="H31" s="123" t="s">
        <v>98</v>
      </c>
      <c r="I31" s="123" t="s">
        <v>124</v>
      </c>
      <c r="J31" s="124" t="s">
        <v>132</v>
      </c>
      <c r="K31" s="125">
        <f>K32+K34</f>
        <v>22.299999999999997</v>
      </c>
      <c r="L31" s="125">
        <f>L34</f>
        <v>12</v>
      </c>
      <c r="M31" s="125">
        <f>M34</f>
        <v>12</v>
      </c>
    </row>
    <row r="32" spans="1:13">
      <c r="A32" s="119">
        <v>18</v>
      </c>
      <c r="B32" s="133" t="s">
        <v>122</v>
      </c>
      <c r="C32" s="133" t="s">
        <v>120</v>
      </c>
      <c r="D32" s="133" t="s">
        <v>128</v>
      </c>
      <c r="E32" s="133" t="s">
        <v>128</v>
      </c>
      <c r="F32" s="133" t="s">
        <v>131</v>
      </c>
      <c r="G32" s="133" t="s">
        <v>96</v>
      </c>
      <c r="H32" s="133" t="s">
        <v>98</v>
      </c>
      <c r="I32" s="133" t="s">
        <v>124</v>
      </c>
      <c r="J32" s="117" t="s">
        <v>335</v>
      </c>
      <c r="K32" s="134">
        <f>K33</f>
        <v>0.9</v>
      </c>
      <c r="L32" s="134"/>
      <c r="M32" s="134"/>
    </row>
    <row r="33" spans="1:13" ht="45">
      <c r="A33" s="119">
        <v>19</v>
      </c>
      <c r="B33" s="133" t="s">
        <v>122</v>
      </c>
      <c r="C33" s="133" t="s">
        <v>120</v>
      </c>
      <c r="D33" s="133" t="s">
        <v>128</v>
      </c>
      <c r="E33" s="133" t="s">
        <v>128</v>
      </c>
      <c r="F33" s="133" t="s">
        <v>334</v>
      </c>
      <c r="G33" s="133" t="s">
        <v>97</v>
      </c>
      <c r="H33" s="133" t="s">
        <v>98</v>
      </c>
      <c r="I33" s="133" t="s">
        <v>124</v>
      </c>
      <c r="J33" s="117" t="s">
        <v>333</v>
      </c>
      <c r="K33" s="134">
        <v>0.9</v>
      </c>
      <c r="L33" s="134"/>
      <c r="M33" s="134"/>
    </row>
    <row r="34" spans="1:13" ht="22.5">
      <c r="A34" s="119">
        <v>20</v>
      </c>
      <c r="B34" s="133" t="s">
        <v>122</v>
      </c>
      <c r="C34" s="133" t="s">
        <v>120</v>
      </c>
      <c r="D34" s="133" t="s">
        <v>128</v>
      </c>
      <c r="E34" s="133" t="s">
        <v>128</v>
      </c>
      <c r="F34" s="133" t="s">
        <v>63</v>
      </c>
      <c r="G34" s="133" t="s">
        <v>96</v>
      </c>
      <c r="H34" s="133" t="s">
        <v>98</v>
      </c>
      <c r="I34" s="133" t="s">
        <v>124</v>
      </c>
      <c r="J34" s="117" t="s">
        <v>64</v>
      </c>
      <c r="K34" s="134">
        <f t="shared" ref="K34:M34" si="2">K35</f>
        <v>21.4</v>
      </c>
      <c r="L34" s="134">
        <f t="shared" si="2"/>
        <v>12</v>
      </c>
      <c r="M34" s="134">
        <f t="shared" si="2"/>
        <v>12</v>
      </c>
    </row>
    <row r="35" spans="1:13" ht="45">
      <c r="A35" s="119">
        <v>21</v>
      </c>
      <c r="B35" s="133" t="s">
        <v>122</v>
      </c>
      <c r="C35" s="133" t="s">
        <v>120</v>
      </c>
      <c r="D35" s="133" t="s">
        <v>128</v>
      </c>
      <c r="E35" s="133" t="s">
        <v>128</v>
      </c>
      <c r="F35" s="133" t="s">
        <v>62</v>
      </c>
      <c r="G35" s="133" t="s">
        <v>97</v>
      </c>
      <c r="H35" s="133" t="s">
        <v>98</v>
      </c>
      <c r="I35" s="133" t="s">
        <v>124</v>
      </c>
      <c r="J35" s="117" t="s">
        <v>133</v>
      </c>
      <c r="K35" s="134">
        <v>21.4</v>
      </c>
      <c r="L35" s="134">
        <v>12</v>
      </c>
      <c r="M35" s="134">
        <v>12</v>
      </c>
    </row>
    <row r="36" spans="1:13">
      <c r="A36" s="119">
        <v>22</v>
      </c>
      <c r="B36" s="123" t="s">
        <v>93</v>
      </c>
      <c r="C36" s="123" t="s">
        <v>120</v>
      </c>
      <c r="D36" s="123" t="s">
        <v>307</v>
      </c>
      <c r="E36" s="123" t="s">
        <v>96</v>
      </c>
      <c r="F36" s="123" t="s">
        <v>99</v>
      </c>
      <c r="G36" s="123" t="s">
        <v>96</v>
      </c>
      <c r="H36" s="123" t="s">
        <v>98</v>
      </c>
      <c r="I36" s="123" t="s">
        <v>99</v>
      </c>
      <c r="J36" s="135" t="s">
        <v>308</v>
      </c>
      <c r="K36" s="125">
        <f>K37</f>
        <v>23.2</v>
      </c>
      <c r="L36" s="125"/>
      <c r="M36" s="125"/>
    </row>
    <row r="37" spans="1:13">
      <c r="A37" s="119">
        <v>23</v>
      </c>
      <c r="B37" s="133" t="s">
        <v>93</v>
      </c>
      <c r="C37" s="133" t="s">
        <v>120</v>
      </c>
      <c r="D37" s="133" t="s">
        <v>307</v>
      </c>
      <c r="E37" s="133" t="s">
        <v>12</v>
      </c>
      <c r="F37" s="133" t="s">
        <v>99</v>
      </c>
      <c r="G37" s="133" t="s">
        <v>99</v>
      </c>
      <c r="H37" s="133" t="s">
        <v>98</v>
      </c>
      <c r="I37" s="133" t="s">
        <v>231</v>
      </c>
      <c r="J37" s="136" t="s">
        <v>309</v>
      </c>
      <c r="K37" s="134">
        <f>K38</f>
        <v>23.2</v>
      </c>
      <c r="L37" s="134"/>
      <c r="M37" s="134"/>
    </row>
    <row r="38" spans="1:13" ht="12.75" customHeight="1">
      <c r="A38" s="119">
        <v>24</v>
      </c>
      <c r="B38" s="133" t="s">
        <v>93</v>
      </c>
      <c r="C38" s="133" t="s">
        <v>120</v>
      </c>
      <c r="D38" s="133" t="s">
        <v>307</v>
      </c>
      <c r="E38" s="133" t="s">
        <v>12</v>
      </c>
      <c r="F38" s="133" t="s">
        <v>131</v>
      </c>
      <c r="G38" s="133" t="s">
        <v>158</v>
      </c>
      <c r="H38" s="133" t="s">
        <v>98</v>
      </c>
      <c r="I38" s="133" t="s">
        <v>231</v>
      </c>
      <c r="J38" s="137" t="s">
        <v>310</v>
      </c>
      <c r="K38" s="134">
        <f>K39</f>
        <v>23.2</v>
      </c>
      <c r="L38" s="134"/>
      <c r="M38" s="134"/>
    </row>
    <row r="39" spans="1:13">
      <c r="A39" s="119">
        <v>25</v>
      </c>
      <c r="B39" s="138" t="s">
        <v>93</v>
      </c>
      <c r="C39" s="138" t="s">
        <v>120</v>
      </c>
      <c r="D39" s="138" t="s">
        <v>307</v>
      </c>
      <c r="E39" s="138" t="s">
        <v>12</v>
      </c>
      <c r="F39" s="138" t="s">
        <v>131</v>
      </c>
      <c r="G39" s="138" t="s">
        <v>158</v>
      </c>
      <c r="H39" s="138" t="s">
        <v>311</v>
      </c>
      <c r="I39" s="138" t="s">
        <v>231</v>
      </c>
      <c r="J39" s="139" t="s">
        <v>312</v>
      </c>
      <c r="K39" s="140">
        <v>23.2</v>
      </c>
      <c r="L39" s="140"/>
      <c r="M39" s="140"/>
    </row>
    <row r="40" spans="1:13">
      <c r="A40" s="119">
        <v>26</v>
      </c>
      <c r="B40" s="123" t="s">
        <v>93</v>
      </c>
      <c r="C40" s="123" t="s">
        <v>145</v>
      </c>
      <c r="D40" s="123" t="s">
        <v>96</v>
      </c>
      <c r="E40" s="123" t="s">
        <v>96</v>
      </c>
      <c r="F40" s="123" t="s">
        <v>99</v>
      </c>
      <c r="G40" s="123" t="s">
        <v>96</v>
      </c>
      <c r="H40" s="123" t="s">
        <v>98</v>
      </c>
      <c r="I40" s="123" t="s">
        <v>99</v>
      </c>
      <c r="J40" s="124" t="s">
        <v>146</v>
      </c>
      <c r="K40" s="125">
        <f>K41+K63</f>
        <v>10206.5</v>
      </c>
      <c r="L40" s="125">
        <f>L41+L63</f>
        <v>9459.4</v>
      </c>
      <c r="M40" s="125">
        <f>M41+M63</f>
        <v>9718.3000000000011</v>
      </c>
    </row>
    <row r="41" spans="1:13" ht="22.5">
      <c r="A41" s="119">
        <v>27</v>
      </c>
      <c r="B41" s="123" t="s">
        <v>93</v>
      </c>
      <c r="C41" s="123" t="s">
        <v>145</v>
      </c>
      <c r="D41" s="123" t="s">
        <v>103</v>
      </c>
      <c r="E41" s="123" t="s">
        <v>96</v>
      </c>
      <c r="F41" s="123" t="s">
        <v>99</v>
      </c>
      <c r="G41" s="123" t="s">
        <v>96</v>
      </c>
      <c r="H41" s="123" t="s">
        <v>98</v>
      </c>
      <c r="I41" s="123" t="s">
        <v>99</v>
      </c>
      <c r="J41" s="124" t="s">
        <v>147</v>
      </c>
      <c r="K41" s="125">
        <f>K42+K47+K53</f>
        <v>10206.5</v>
      </c>
      <c r="L41" s="125">
        <f t="shared" ref="L41:M41" si="3">L42+L47+L53</f>
        <v>8288.1</v>
      </c>
      <c r="M41" s="125">
        <f t="shared" si="3"/>
        <v>8294.4000000000015</v>
      </c>
    </row>
    <row r="42" spans="1:13">
      <c r="A42" s="119">
        <v>28</v>
      </c>
      <c r="B42" s="123" t="s">
        <v>93</v>
      </c>
      <c r="C42" s="123" t="s">
        <v>145</v>
      </c>
      <c r="D42" s="123" t="s">
        <v>103</v>
      </c>
      <c r="E42" s="123" t="s">
        <v>97</v>
      </c>
      <c r="F42" s="123" t="s">
        <v>99</v>
      </c>
      <c r="G42" s="123" t="s">
        <v>96</v>
      </c>
      <c r="H42" s="123" t="s">
        <v>98</v>
      </c>
      <c r="I42" s="123" t="s">
        <v>231</v>
      </c>
      <c r="J42" s="124" t="s">
        <v>8</v>
      </c>
      <c r="K42" s="125">
        <f>K43+K45</f>
        <v>3069.9</v>
      </c>
      <c r="L42" s="125">
        <f>L43+L45</f>
        <v>2666.8</v>
      </c>
      <c r="M42" s="125">
        <f>M43+M45</f>
        <v>2666.8</v>
      </c>
    </row>
    <row r="43" spans="1:13">
      <c r="A43" s="119">
        <v>29</v>
      </c>
      <c r="B43" s="133" t="s">
        <v>93</v>
      </c>
      <c r="C43" s="133" t="s">
        <v>145</v>
      </c>
      <c r="D43" s="133" t="s">
        <v>103</v>
      </c>
      <c r="E43" s="133" t="s">
        <v>12</v>
      </c>
      <c r="F43" s="133" t="s">
        <v>148</v>
      </c>
      <c r="G43" s="133" t="s">
        <v>96</v>
      </c>
      <c r="H43" s="133" t="s">
        <v>98</v>
      </c>
      <c r="I43" s="133" t="s">
        <v>231</v>
      </c>
      <c r="J43" s="117" t="s">
        <v>149</v>
      </c>
      <c r="K43" s="134">
        <f>K44</f>
        <v>962</v>
      </c>
      <c r="L43" s="134">
        <f>L44</f>
        <v>769.6</v>
      </c>
      <c r="M43" s="134">
        <f>M44</f>
        <v>769.6</v>
      </c>
    </row>
    <row r="44" spans="1:13" ht="27" customHeight="1">
      <c r="A44" s="119">
        <v>30</v>
      </c>
      <c r="B44" s="133" t="s">
        <v>93</v>
      </c>
      <c r="C44" s="133" t="s">
        <v>145</v>
      </c>
      <c r="D44" s="133" t="s">
        <v>103</v>
      </c>
      <c r="E44" s="133" t="s">
        <v>12</v>
      </c>
      <c r="F44" s="133" t="s">
        <v>148</v>
      </c>
      <c r="G44" s="133" t="s">
        <v>97</v>
      </c>
      <c r="H44" s="133" t="s">
        <v>98</v>
      </c>
      <c r="I44" s="133" t="s">
        <v>231</v>
      </c>
      <c r="J44" s="117" t="s">
        <v>237</v>
      </c>
      <c r="K44" s="134">
        <v>962</v>
      </c>
      <c r="L44" s="134">
        <v>769.6</v>
      </c>
      <c r="M44" s="134">
        <v>769.6</v>
      </c>
    </row>
    <row r="45" spans="1:13" ht="22.5">
      <c r="A45" s="119">
        <v>31</v>
      </c>
      <c r="B45" s="133" t="s">
        <v>93</v>
      </c>
      <c r="C45" s="133" t="s">
        <v>145</v>
      </c>
      <c r="D45" s="133" t="s">
        <v>103</v>
      </c>
      <c r="E45" s="133" t="s">
        <v>229</v>
      </c>
      <c r="F45" s="133" t="s">
        <v>148</v>
      </c>
      <c r="G45" s="133" t="s">
        <v>96</v>
      </c>
      <c r="H45" s="133" t="s">
        <v>98</v>
      </c>
      <c r="I45" s="133" t="s">
        <v>231</v>
      </c>
      <c r="J45" s="117" t="s">
        <v>230</v>
      </c>
      <c r="K45" s="134">
        <f>K46</f>
        <v>2107.9</v>
      </c>
      <c r="L45" s="134">
        <f>L46</f>
        <v>1897.2</v>
      </c>
      <c r="M45" s="134">
        <f>M46</f>
        <v>1897.2</v>
      </c>
    </row>
    <row r="46" spans="1:13" ht="22.5">
      <c r="A46" s="119">
        <v>32</v>
      </c>
      <c r="B46" s="133" t="s">
        <v>93</v>
      </c>
      <c r="C46" s="133" t="s">
        <v>145</v>
      </c>
      <c r="D46" s="133" t="s">
        <v>103</v>
      </c>
      <c r="E46" s="133" t="s">
        <v>229</v>
      </c>
      <c r="F46" s="133" t="s">
        <v>148</v>
      </c>
      <c r="G46" s="133" t="s">
        <v>97</v>
      </c>
      <c r="H46" s="133" t="s">
        <v>98</v>
      </c>
      <c r="I46" s="133" t="s">
        <v>231</v>
      </c>
      <c r="J46" s="117" t="s">
        <v>238</v>
      </c>
      <c r="K46" s="134">
        <v>2107.9</v>
      </c>
      <c r="L46" s="134">
        <v>1897.2</v>
      </c>
      <c r="M46" s="134">
        <v>1897.2</v>
      </c>
    </row>
    <row r="47" spans="1:13" ht="24" customHeight="1">
      <c r="A47" s="119">
        <v>33</v>
      </c>
      <c r="B47" s="123" t="s">
        <v>93</v>
      </c>
      <c r="C47" s="130">
        <v>2</v>
      </c>
      <c r="D47" s="123" t="s">
        <v>103</v>
      </c>
      <c r="E47" s="123" t="s">
        <v>13</v>
      </c>
      <c r="F47" s="123" t="s">
        <v>99</v>
      </c>
      <c r="G47" s="123" t="s">
        <v>96</v>
      </c>
      <c r="H47" s="123" t="s">
        <v>98</v>
      </c>
      <c r="I47" s="123" t="s">
        <v>231</v>
      </c>
      <c r="J47" s="124" t="s">
        <v>10</v>
      </c>
      <c r="K47" s="125">
        <f>K48+K51</f>
        <v>72.5</v>
      </c>
      <c r="L47" s="125">
        <f>L48+L51</f>
        <v>75.7</v>
      </c>
      <c r="M47" s="125">
        <f>M48+M51</f>
        <v>78.399999999999991</v>
      </c>
    </row>
    <row r="48" spans="1:13" ht="22.5">
      <c r="A48" s="119">
        <v>34</v>
      </c>
      <c r="B48" s="141" t="s">
        <v>93</v>
      </c>
      <c r="C48" s="141" t="s">
        <v>145</v>
      </c>
      <c r="D48" s="141" t="s">
        <v>103</v>
      </c>
      <c r="E48" s="141" t="s">
        <v>13</v>
      </c>
      <c r="F48" s="141" t="s">
        <v>93</v>
      </c>
      <c r="G48" s="141" t="s">
        <v>96</v>
      </c>
      <c r="H48" s="141" t="s">
        <v>98</v>
      </c>
      <c r="I48" s="141" t="s">
        <v>231</v>
      </c>
      <c r="J48" s="133" t="s">
        <v>242</v>
      </c>
      <c r="K48" s="142">
        <f t="shared" ref="K48:M49" si="4">K49</f>
        <v>1.8</v>
      </c>
      <c r="L48" s="142">
        <f t="shared" si="4"/>
        <v>1.8</v>
      </c>
      <c r="M48" s="142">
        <f t="shared" si="4"/>
        <v>1.8</v>
      </c>
    </row>
    <row r="49" spans="1:13" ht="22.5">
      <c r="A49" s="119">
        <v>35</v>
      </c>
      <c r="B49" s="141" t="s">
        <v>93</v>
      </c>
      <c r="C49" s="141" t="s">
        <v>145</v>
      </c>
      <c r="D49" s="141" t="s">
        <v>103</v>
      </c>
      <c r="E49" s="141" t="s">
        <v>13</v>
      </c>
      <c r="F49" s="141" t="s">
        <v>93</v>
      </c>
      <c r="G49" s="141" t="s">
        <v>97</v>
      </c>
      <c r="H49" s="141" t="s">
        <v>98</v>
      </c>
      <c r="I49" s="141" t="s">
        <v>231</v>
      </c>
      <c r="J49" s="133" t="s">
        <v>11</v>
      </c>
      <c r="K49" s="142">
        <f t="shared" si="4"/>
        <v>1.8</v>
      </c>
      <c r="L49" s="142">
        <f t="shared" si="4"/>
        <v>1.8</v>
      </c>
      <c r="M49" s="142">
        <f t="shared" si="4"/>
        <v>1.8</v>
      </c>
    </row>
    <row r="50" spans="1:13" ht="33.75">
      <c r="A50" s="119">
        <v>36</v>
      </c>
      <c r="B50" s="133" t="s">
        <v>93</v>
      </c>
      <c r="C50" s="133" t="s">
        <v>145</v>
      </c>
      <c r="D50" s="133" t="s">
        <v>103</v>
      </c>
      <c r="E50" s="133" t="s">
        <v>13</v>
      </c>
      <c r="F50" s="133" t="s">
        <v>93</v>
      </c>
      <c r="G50" s="133" t="s">
        <v>97</v>
      </c>
      <c r="H50" s="133" t="s">
        <v>9</v>
      </c>
      <c r="I50" s="133" t="s">
        <v>231</v>
      </c>
      <c r="J50" s="117" t="s">
        <v>239</v>
      </c>
      <c r="K50" s="134">
        <v>1.8</v>
      </c>
      <c r="L50" s="134">
        <v>1.8</v>
      </c>
      <c r="M50" s="134">
        <v>1.8</v>
      </c>
    </row>
    <row r="51" spans="1:13" ht="22.5">
      <c r="A51" s="119">
        <v>37</v>
      </c>
      <c r="B51" s="133" t="s">
        <v>93</v>
      </c>
      <c r="C51" s="133" t="s">
        <v>145</v>
      </c>
      <c r="D51" s="133" t="s">
        <v>103</v>
      </c>
      <c r="E51" s="133" t="s">
        <v>14</v>
      </c>
      <c r="F51" s="133" t="s">
        <v>15</v>
      </c>
      <c r="G51" s="133" t="s">
        <v>96</v>
      </c>
      <c r="H51" s="133" t="s">
        <v>98</v>
      </c>
      <c r="I51" s="133" t="s">
        <v>231</v>
      </c>
      <c r="J51" s="117" t="s">
        <v>16</v>
      </c>
      <c r="K51" s="134">
        <f>K52</f>
        <v>70.7</v>
      </c>
      <c r="L51" s="134">
        <f t="shared" ref="L51:M51" si="5">L52</f>
        <v>73.900000000000006</v>
      </c>
      <c r="M51" s="134">
        <f t="shared" si="5"/>
        <v>76.599999999999994</v>
      </c>
    </row>
    <row r="52" spans="1:13" ht="22.5">
      <c r="A52" s="119">
        <v>38</v>
      </c>
      <c r="B52" s="133" t="s">
        <v>93</v>
      </c>
      <c r="C52" s="133" t="s">
        <v>145</v>
      </c>
      <c r="D52" s="133" t="s">
        <v>103</v>
      </c>
      <c r="E52" s="133" t="s">
        <v>14</v>
      </c>
      <c r="F52" s="133" t="s">
        <v>15</v>
      </c>
      <c r="G52" s="133" t="s">
        <v>97</v>
      </c>
      <c r="H52" s="133" t="s">
        <v>98</v>
      </c>
      <c r="I52" s="133" t="s">
        <v>231</v>
      </c>
      <c r="J52" s="117" t="s">
        <v>240</v>
      </c>
      <c r="K52" s="134">
        <v>70.7</v>
      </c>
      <c r="L52" s="134">
        <v>73.900000000000006</v>
      </c>
      <c r="M52" s="134">
        <v>76.599999999999994</v>
      </c>
    </row>
    <row r="53" spans="1:13">
      <c r="A53" s="119">
        <v>39</v>
      </c>
      <c r="B53" s="123" t="s">
        <v>93</v>
      </c>
      <c r="C53" s="123" t="s">
        <v>145</v>
      </c>
      <c r="D53" s="123" t="s">
        <v>103</v>
      </c>
      <c r="E53" s="123" t="s">
        <v>241</v>
      </c>
      <c r="F53" s="123" t="s">
        <v>99</v>
      </c>
      <c r="G53" s="123" t="s">
        <v>96</v>
      </c>
      <c r="H53" s="123" t="s">
        <v>98</v>
      </c>
      <c r="I53" s="123" t="s">
        <v>231</v>
      </c>
      <c r="J53" s="124" t="s">
        <v>150</v>
      </c>
      <c r="K53" s="125">
        <f t="shared" ref="K53:M54" si="6">K54</f>
        <v>7064.1</v>
      </c>
      <c r="L53" s="125">
        <f t="shared" si="6"/>
        <v>5545.6</v>
      </c>
      <c r="M53" s="125">
        <f t="shared" si="6"/>
        <v>5549.2000000000007</v>
      </c>
    </row>
    <row r="54" spans="1:13">
      <c r="A54" s="119">
        <v>40</v>
      </c>
      <c r="B54" s="133" t="s">
        <v>93</v>
      </c>
      <c r="C54" s="133" t="s">
        <v>145</v>
      </c>
      <c r="D54" s="133" t="s">
        <v>103</v>
      </c>
      <c r="E54" s="133" t="s">
        <v>17</v>
      </c>
      <c r="F54" s="133" t="s">
        <v>151</v>
      </c>
      <c r="G54" s="133" t="s">
        <v>96</v>
      </c>
      <c r="H54" s="133" t="s">
        <v>98</v>
      </c>
      <c r="I54" s="133" t="s">
        <v>231</v>
      </c>
      <c r="J54" s="117" t="s">
        <v>152</v>
      </c>
      <c r="K54" s="134">
        <f t="shared" si="6"/>
        <v>7064.1</v>
      </c>
      <c r="L54" s="134">
        <f t="shared" si="6"/>
        <v>5545.6</v>
      </c>
      <c r="M54" s="134">
        <f t="shared" si="6"/>
        <v>5549.2000000000007</v>
      </c>
    </row>
    <row r="55" spans="1:13" ht="22.5">
      <c r="A55" s="119">
        <v>41</v>
      </c>
      <c r="B55" s="133" t="s">
        <v>93</v>
      </c>
      <c r="C55" s="133" t="s">
        <v>145</v>
      </c>
      <c r="D55" s="133" t="s">
        <v>103</v>
      </c>
      <c r="E55" s="133" t="s">
        <v>17</v>
      </c>
      <c r="F55" s="133" t="s">
        <v>151</v>
      </c>
      <c r="G55" s="133" t="s">
        <v>97</v>
      </c>
      <c r="H55" s="133" t="s">
        <v>98</v>
      </c>
      <c r="I55" s="133" t="s">
        <v>231</v>
      </c>
      <c r="J55" s="117" t="s">
        <v>18</v>
      </c>
      <c r="K55" s="134">
        <f>K56+K57+K58+K59+K61+K62+K60</f>
        <v>7064.1</v>
      </c>
      <c r="L55" s="134">
        <f>L56+L57+L58+L61+L62</f>
        <v>5545.6</v>
      </c>
      <c r="M55" s="134">
        <f>M56+M57+M58+M61+M62</f>
        <v>5549.2000000000007</v>
      </c>
    </row>
    <row r="56" spans="1:13" ht="33.75">
      <c r="A56" s="119">
        <v>42</v>
      </c>
      <c r="B56" s="138" t="s">
        <v>93</v>
      </c>
      <c r="C56" s="138" t="s">
        <v>145</v>
      </c>
      <c r="D56" s="138" t="s">
        <v>103</v>
      </c>
      <c r="E56" s="138" t="s">
        <v>17</v>
      </c>
      <c r="F56" s="138" t="s">
        <v>151</v>
      </c>
      <c r="G56" s="138" t="s">
        <v>97</v>
      </c>
      <c r="H56" s="138" t="s">
        <v>286</v>
      </c>
      <c r="I56" s="138" t="s">
        <v>231</v>
      </c>
      <c r="J56" s="143" t="s">
        <v>287</v>
      </c>
      <c r="K56" s="140">
        <v>386.7</v>
      </c>
      <c r="L56" s="140"/>
      <c r="M56" s="140"/>
    </row>
    <row r="57" spans="1:13" ht="22.5">
      <c r="A57" s="119">
        <v>43</v>
      </c>
      <c r="B57" s="138" t="s">
        <v>93</v>
      </c>
      <c r="C57" s="138" t="s">
        <v>145</v>
      </c>
      <c r="D57" s="138" t="s">
        <v>103</v>
      </c>
      <c r="E57" s="138" t="s">
        <v>17</v>
      </c>
      <c r="F57" s="138" t="s">
        <v>151</v>
      </c>
      <c r="G57" s="138" t="s">
        <v>97</v>
      </c>
      <c r="H57" s="138" t="s">
        <v>205</v>
      </c>
      <c r="I57" s="138" t="s">
        <v>231</v>
      </c>
      <c r="J57" s="143" t="s">
        <v>288</v>
      </c>
      <c r="K57" s="140">
        <v>54.1</v>
      </c>
      <c r="L57" s="140">
        <v>32.5</v>
      </c>
      <c r="M57" s="140">
        <v>36.1</v>
      </c>
    </row>
    <row r="58" spans="1:13" ht="33.75">
      <c r="A58" s="119">
        <v>44</v>
      </c>
      <c r="B58" s="138" t="s">
        <v>93</v>
      </c>
      <c r="C58" s="138" t="s">
        <v>145</v>
      </c>
      <c r="D58" s="138" t="s">
        <v>103</v>
      </c>
      <c r="E58" s="138" t="s">
        <v>17</v>
      </c>
      <c r="F58" s="138" t="s">
        <v>151</v>
      </c>
      <c r="G58" s="138" t="s">
        <v>97</v>
      </c>
      <c r="H58" s="138" t="s">
        <v>201</v>
      </c>
      <c r="I58" s="138" t="s">
        <v>231</v>
      </c>
      <c r="J58" s="143" t="s">
        <v>289</v>
      </c>
      <c r="K58" s="140">
        <v>9.5</v>
      </c>
      <c r="L58" s="140"/>
      <c r="M58" s="140"/>
    </row>
    <row r="59" spans="1:13" ht="33.75">
      <c r="A59" s="119">
        <v>45</v>
      </c>
      <c r="B59" s="138" t="s">
        <v>93</v>
      </c>
      <c r="C59" s="138" t="s">
        <v>145</v>
      </c>
      <c r="D59" s="138" t="s">
        <v>103</v>
      </c>
      <c r="E59" s="138" t="s">
        <v>17</v>
      </c>
      <c r="F59" s="138" t="s">
        <v>151</v>
      </c>
      <c r="G59" s="138" t="s">
        <v>97</v>
      </c>
      <c r="H59" s="138" t="s">
        <v>313</v>
      </c>
      <c r="I59" s="138" t="s">
        <v>231</v>
      </c>
      <c r="J59" s="143" t="s">
        <v>314</v>
      </c>
      <c r="K59" s="140">
        <v>493.7</v>
      </c>
      <c r="L59" s="140"/>
      <c r="M59" s="140"/>
    </row>
    <row r="60" spans="1:13" ht="24" customHeight="1">
      <c r="A60" s="119">
        <v>46</v>
      </c>
      <c r="B60" s="138" t="s">
        <v>93</v>
      </c>
      <c r="C60" s="138" t="s">
        <v>145</v>
      </c>
      <c r="D60" s="138" t="s">
        <v>103</v>
      </c>
      <c r="E60" s="138" t="s">
        <v>17</v>
      </c>
      <c r="F60" s="138" t="s">
        <v>151</v>
      </c>
      <c r="G60" s="138" t="s">
        <v>97</v>
      </c>
      <c r="H60" s="138" t="s">
        <v>315</v>
      </c>
      <c r="I60" s="138" t="s">
        <v>231</v>
      </c>
      <c r="J60" s="143" t="s">
        <v>316</v>
      </c>
      <c r="K60" s="140">
        <v>8.4</v>
      </c>
      <c r="L60" s="140"/>
      <c r="M60" s="140"/>
    </row>
    <row r="61" spans="1:13" ht="22.5">
      <c r="A61" s="119">
        <v>47</v>
      </c>
      <c r="B61" s="144" t="s">
        <v>93</v>
      </c>
      <c r="C61" s="144" t="s">
        <v>145</v>
      </c>
      <c r="D61" s="144" t="s">
        <v>103</v>
      </c>
      <c r="E61" s="144" t="s">
        <v>17</v>
      </c>
      <c r="F61" s="144" t="s">
        <v>151</v>
      </c>
      <c r="G61" s="144" t="s">
        <v>97</v>
      </c>
      <c r="H61" s="144" t="s">
        <v>206</v>
      </c>
      <c r="I61" s="144" t="s">
        <v>231</v>
      </c>
      <c r="J61" s="143" t="s">
        <v>236</v>
      </c>
      <c r="K61" s="140">
        <v>5986.1</v>
      </c>
      <c r="L61" s="140">
        <v>5387.5</v>
      </c>
      <c r="M61" s="140">
        <v>5387.5</v>
      </c>
    </row>
    <row r="62" spans="1:13" ht="39" customHeight="1">
      <c r="A62" s="119">
        <v>48</v>
      </c>
      <c r="B62" s="144" t="s">
        <v>93</v>
      </c>
      <c r="C62" s="144" t="s">
        <v>145</v>
      </c>
      <c r="D62" s="144" t="s">
        <v>103</v>
      </c>
      <c r="E62" s="144" t="s">
        <v>17</v>
      </c>
      <c r="F62" s="144" t="s">
        <v>151</v>
      </c>
      <c r="G62" s="144" t="s">
        <v>97</v>
      </c>
      <c r="H62" s="144" t="s">
        <v>278</v>
      </c>
      <c r="I62" s="144" t="s">
        <v>231</v>
      </c>
      <c r="J62" s="143" t="s">
        <v>279</v>
      </c>
      <c r="K62" s="140">
        <v>125.6</v>
      </c>
      <c r="L62" s="140">
        <v>125.6</v>
      </c>
      <c r="M62" s="140">
        <v>125.6</v>
      </c>
    </row>
    <row r="63" spans="1:13">
      <c r="A63" s="119">
        <v>49</v>
      </c>
      <c r="B63" s="133" t="s">
        <v>93</v>
      </c>
      <c r="C63" s="133" t="s">
        <v>145</v>
      </c>
      <c r="D63" s="133" t="s">
        <v>153</v>
      </c>
      <c r="E63" s="133" t="s">
        <v>96</v>
      </c>
      <c r="F63" s="133" t="s">
        <v>99</v>
      </c>
      <c r="G63" s="133" t="s">
        <v>96</v>
      </c>
      <c r="H63" s="133" t="s">
        <v>98</v>
      </c>
      <c r="I63" s="133" t="s">
        <v>99</v>
      </c>
      <c r="J63" s="117" t="s">
        <v>154</v>
      </c>
      <c r="K63" s="134">
        <f>K65</f>
        <v>0</v>
      </c>
      <c r="L63" s="134">
        <f>L65</f>
        <v>1171.3</v>
      </c>
      <c r="M63" s="134">
        <f>M65</f>
        <v>1423.9</v>
      </c>
    </row>
    <row r="64" spans="1:13">
      <c r="A64" s="119">
        <v>50</v>
      </c>
      <c r="B64" s="133" t="s">
        <v>93</v>
      </c>
      <c r="C64" s="133" t="s">
        <v>145</v>
      </c>
      <c r="D64" s="133" t="s">
        <v>153</v>
      </c>
      <c r="E64" s="133" t="s">
        <v>95</v>
      </c>
      <c r="F64" s="133" t="s">
        <v>99</v>
      </c>
      <c r="G64" s="133" t="s">
        <v>97</v>
      </c>
      <c r="H64" s="133" t="s">
        <v>98</v>
      </c>
      <c r="I64" s="133" t="s">
        <v>231</v>
      </c>
      <c r="J64" s="117" t="s">
        <v>117</v>
      </c>
      <c r="K64" s="134">
        <f>K65</f>
        <v>0</v>
      </c>
      <c r="L64" s="134">
        <f>L65</f>
        <v>1171.3</v>
      </c>
      <c r="M64" s="134">
        <f>M65</f>
        <v>1423.9</v>
      </c>
    </row>
    <row r="65" spans="1:13">
      <c r="A65" s="119">
        <v>51</v>
      </c>
      <c r="B65" s="133" t="s">
        <v>93</v>
      </c>
      <c r="C65" s="133" t="s">
        <v>145</v>
      </c>
      <c r="D65" s="133" t="s">
        <v>153</v>
      </c>
      <c r="E65" s="133" t="s">
        <v>95</v>
      </c>
      <c r="F65" s="133" t="s">
        <v>131</v>
      </c>
      <c r="G65" s="133" t="s">
        <v>97</v>
      </c>
      <c r="H65" s="133" t="s">
        <v>98</v>
      </c>
      <c r="I65" s="133" t="s">
        <v>231</v>
      </c>
      <c r="J65" s="117" t="s">
        <v>117</v>
      </c>
      <c r="K65" s="134">
        <v>0</v>
      </c>
      <c r="L65" s="134">
        <v>1171.3</v>
      </c>
      <c r="M65" s="134">
        <v>1423.9</v>
      </c>
    </row>
    <row r="66" spans="1:13">
      <c r="A66" s="119"/>
      <c r="B66" s="133"/>
      <c r="C66" s="133"/>
      <c r="D66" s="133"/>
      <c r="E66" s="133"/>
      <c r="F66" s="133"/>
      <c r="G66" s="133"/>
      <c r="H66" s="133"/>
      <c r="I66" s="133"/>
      <c r="J66" s="124" t="s">
        <v>88</v>
      </c>
      <c r="K66" s="125">
        <f>K15+K40+K63</f>
        <v>10468.299999999999</v>
      </c>
      <c r="L66" s="125">
        <f>L15+L40</f>
        <v>9691.1999999999989</v>
      </c>
      <c r="M66" s="125">
        <f>M15+M40</f>
        <v>9958.8000000000011</v>
      </c>
    </row>
    <row r="67" spans="1:13" hidden="1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45"/>
      <c r="M67" s="145"/>
    </row>
    <row r="68" spans="1:13" hidden="1">
      <c r="A68" s="112"/>
      <c r="B68" s="112" t="s">
        <v>232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45"/>
      <c r="M68" s="145"/>
    </row>
    <row r="69" spans="1:13" hidden="1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45"/>
      <c r="M69" s="145"/>
    </row>
    <row r="70" spans="1:13" hidden="1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45"/>
      <c r="M70" s="145"/>
    </row>
    <row r="71" spans="1:13" hidden="1">
      <c r="A71" s="112"/>
      <c r="B71" s="112"/>
      <c r="C71" s="112"/>
      <c r="D71" s="112"/>
      <c r="E71" s="112"/>
      <c r="F71" s="112"/>
      <c r="G71" s="112"/>
      <c r="H71" s="112"/>
      <c r="I71" s="112"/>
      <c r="J71" s="112" t="s">
        <v>233</v>
      </c>
      <c r="K71" s="112"/>
      <c r="L71" s="146"/>
      <c r="M71" s="147"/>
    </row>
    <row r="72" spans="1:13" hidden="1">
      <c r="A72" s="112"/>
      <c r="B72" s="112"/>
      <c r="C72" s="112"/>
      <c r="D72" s="112"/>
      <c r="E72" s="112"/>
      <c r="F72" s="112"/>
      <c r="G72" s="112"/>
      <c r="H72" s="112"/>
      <c r="I72" s="112"/>
      <c r="J72" s="112" t="s">
        <v>234</v>
      </c>
      <c r="K72" s="112"/>
      <c r="L72" s="145"/>
      <c r="M72" s="145"/>
    </row>
    <row r="73" spans="1:13" hidden="1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>
        <v>7369.2</v>
      </c>
      <c r="M73" s="112">
        <v>7324.8</v>
      </c>
    </row>
    <row r="74" spans="1:13" hidden="1">
      <c r="A74" s="112"/>
      <c r="B74" s="112"/>
      <c r="C74" s="112"/>
      <c r="D74" s="112"/>
      <c r="E74" s="112"/>
      <c r="F74" s="112"/>
      <c r="G74" s="112"/>
      <c r="H74" s="112"/>
      <c r="I74" s="112"/>
      <c r="J74" s="112" t="s">
        <v>257</v>
      </c>
      <c r="K74" s="145" t="e">
        <f>#REF!+#REF!+#REF!+#REF!+#REF!+K50+K52</f>
        <v>#REF!</v>
      </c>
      <c r="L74" s="145" t="e">
        <f>#REF!+#REF!+#REF!+#REF!+#REF!+L50+L52</f>
        <v>#REF!</v>
      </c>
      <c r="M74" s="145" t="e">
        <f>#REF!+#REF!+#REF!+#REF!+#REF!+M50+M52</f>
        <v>#REF!</v>
      </c>
    </row>
    <row r="75" spans="1:13" hidden="1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45" t="e">
        <f>7369.2-L74</f>
        <v>#REF!</v>
      </c>
      <c r="M75" s="145" t="e">
        <f>7324.8-M74</f>
        <v>#REF!</v>
      </c>
    </row>
    <row r="76" spans="1:13" hidden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45" t="e">
        <f>L75/97.5*2.5</f>
        <v>#REF!</v>
      </c>
      <c r="M76" s="145" t="e">
        <f>M75/95*5</f>
        <v>#REF!</v>
      </c>
    </row>
    <row r="77" spans="1:13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</row>
    <row r="78" spans="1:13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45"/>
      <c r="M78" s="145"/>
    </row>
    <row r="79" spans="1:13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</sheetData>
  <mergeCells count="11">
    <mergeCell ref="A12:A13"/>
    <mergeCell ref="B12:I12"/>
    <mergeCell ref="J12:J13"/>
    <mergeCell ref="K12:M12"/>
    <mergeCell ref="A9:M9"/>
    <mergeCell ref="L11:M11"/>
    <mergeCell ref="A5:M5"/>
    <mergeCell ref="A8:M8"/>
    <mergeCell ref="A3:M3"/>
    <mergeCell ref="A4:M4"/>
    <mergeCell ref="A6:M6"/>
  </mergeCells>
  <phoneticPr fontId="8" type="noConversion"/>
  <pageMargins left="0.78740157480314965" right="0.19685039370078741" top="0.39370078740157483" bottom="0.39370078740157483" header="0.51181102362204722" footer="0.51181102362204722"/>
  <pageSetup paperSize="9" scale="65" orientation="portrait" r:id="rId1"/>
  <headerFooter alignWithMargins="0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2:F39"/>
  <sheetViews>
    <sheetView workbookViewId="0">
      <selection activeCell="A4" sqref="A4:F32"/>
    </sheetView>
  </sheetViews>
  <sheetFormatPr defaultRowHeight="12.75"/>
  <cols>
    <col min="1" max="1" width="3.7109375" style="23" customWidth="1"/>
    <col min="2" max="2" width="42.42578125" style="3" customWidth="1"/>
    <col min="3" max="3" width="9.85546875" style="3" customWidth="1"/>
    <col min="4" max="4" width="10.7109375" style="29" customWidth="1"/>
    <col min="5" max="6" width="10.7109375" style="3" customWidth="1"/>
    <col min="7" max="16384" width="9.140625" style="3"/>
  </cols>
  <sheetData>
    <row r="2" spans="1:6" ht="5.25" customHeight="1">
      <c r="A2" s="41"/>
      <c r="B2" s="41"/>
      <c r="C2" s="41"/>
      <c r="D2" s="41"/>
      <c r="E2" s="41"/>
      <c r="F2" s="41"/>
    </row>
    <row r="3" spans="1:6" ht="5.25" customHeight="1">
      <c r="A3" s="41"/>
      <c r="B3" s="41"/>
      <c r="C3" s="41"/>
      <c r="D3" s="41"/>
      <c r="E3" s="41"/>
      <c r="F3" s="41"/>
    </row>
    <row r="4" spans="1:6" ht="60.75" customHeight="1">
      <c r="A4" s="45" t="s">
        <v>330</v>
      </c>
      <c r="B4" s="45"/>
      <c r="C4" s="45"/>
      <c r="D4" s="45"/>
      <c r="E4" s="45"/>
      <c r="F4" s="45"/>
    </row>
    <row r="5" spans="1:6" ht="36" customHeight="1">
      <c r="A5" s="41" t="s">
        <v>284</v>
      </c>
      <c r="B5" s="41"/>
      <c r="C5" s="41"/>
      <c r="D5" s="41"/>
      <c r="E5" s="41"/>
      <c r="F5" s="41"/>
    </row>
    <row r="6" spans="1:6" ht="45" customHeight="1">
      <c r="A6" s="55" t="s">
        <v>271</v>
      </c>
      <c r="B6" s="55"/>
      <c r="C6" s="55"/>
      <c r="D6" s="55"/>
      <c r="E6" s="55"/>
      <c r="F6" s="55"/>
    </row>
    <row r="7" spans="1:6" ht="12" customHeight="1">
      <c r="B7" s="67"/>
      <c r="C7" s="69"/>
      <c r="D7" s="70"/>
      <c r="E7" s="71" t="s">
        <v>268</v>
      </c>
      <c r="F7" s="71"/>
    </row>
    <row r="8" spans="1:6" ht="42" customHeight="1">
      <c r="A8" s="24" t="s">
        <v>115</v>
      </c>
      <c r="B8" s="24" t="s">
        <v>118</v>
      </c>
      <c r="C8" s="24" t="s">
        <v>57</v>
      </c>
      <c r="D8" s="15" t="s">
        <v>272</v>
      </c>
      <c r="E8" s="15" t="s">
        <v>261</v>
      </c>
      <c r="F8" s="15" t="s">
        <v>273</v>
      </c>
    </row>
    <row r="9" spans="1:6">
      <c r="A9" s="25"/>
      <c r="B9" s="26">
        <v>1</v>
      </c>
      <c r="C9" s="27" t="s">
        <v>145</v>
      </c>
      <c r="D9" s="26">
        <v>3</v>
      </c>
      <c r="E9" s="26">
        <v>4</v>
      </c>
      <c r="F9" s="26">
        <v>5</v>
      </c>
    </row>
    <row r="10" spans="1:6" s="28" customFormat="1" ht="15" customHeight="1">
      <c r="A10" s="26">
        <v>1</v>
      </c>
      <c r="B10" s="52" t="s">
        <v>163</v>
      </c>
      <c r="C10" s="72" t="s">
        <v>42</v>
      </c>
      <c r="D10" s="73">
        <f>D11+D12+D13+D14</f>
        <v>4216</v>
      </c>
      <c r="E10" s="73">
        <f t="shared" ref="E10:F10" si="0">E11+E12+E13+E14</f>
        <v>3926.7000000000003</v>
      </c>
      <c r="F10" s="73">
        <f t="shared" si="0"/>
        <v>3926.7000000000003</v>
      </c>
    </row>
    <row r="11" spans="1:6" ht="39" customHeight="1">
      <c r="A11" s="26">
        <v>2</v>
      </c>
      <c r="B11" s="50" t="s">
        <v>164</v>
      </c>
      <c r="C11" s="27" t="s">
        <v>43</v>
      </c>
      <c r="D11" s="74">
        <f>'пр 4 вед '!G10</f>
        <v>470</v>
      </c>
      <c r="E11" s="74">
        <f>'пр 4 вед '!H10</f>
        <v>1021</v>
      </c>
      <c r="F11" s="74">
        <f>'пр 4 вед '!I10</f>
        <v>1021</v>
      </c>
    </row>
    <row r="12" spans="1:6" ht="51" customHeight="1">
      <c r="A12" s="26">
        <v>3</v>
      </c>
      <c r="B12" s="50" t="s">
        <v>165</v>
      </c>
      <c r="C12" s="27" t="s">
        <v>44</v>
      </c>
      <c r="D12" s="74">
        <f>'пр 4 вед '!G19</f>
        <v>3595.7</v>
      </c>
      <c r="E12" s="74">
        <f>'пр 4 вед '!H19</f>
        <v>2902.9</v>
      </c>
      <c r="F12" s="74">
        <f>'пр 4 вед '!I19</f>
        <v>2902.9</v>
      </c>
    </row>
    <row r="13" spans="1:6" ht="15" customHeight="1">
      <c r="A13" s="26">
        <v>4</v>
      </c>
      <c r="B13" s="25" t="s">
        <v>75</v>
      </c>
      <c r="C13" s="27" t="s">
        <v>76</v>
      </c>
      <c r="D13" s="74">
        <f>'пр 4 вед '!G40</f>
        <v>1</v>
      </c>
      <c r="E13" s="74">
        <f>'пр 4 вед '!H40</f>
        <v>1</v>
      </c>
      <c r="F13" s="74">
        <f>'пр 4 вед '!I40</f>
        <v>1</v>
      </c>
    </row>
    <row r="14" spans="1:6" ht="12" customHeight="1">
      <c r="A14" s="26">
        <v>5</v>
      </c>
      <c r="B14" s="50" t="s">
        <v>166</v>
      </c>
      <c r="C14" s="27" t="s">
        <v>45</v>
      </c>
      <c r="D14" s="74">
        <f>'пр 4 вед '!G46</f>
        <v>149.30000000000001</v>
      </c>
      <c r="E14" s="74">
        <f>'пр 4 вед '!H46</f>
        <v>1.8</v>
      </c>
      <c r="F14" s="74">
        <f>'пр 4 вед '!I46</f>
        <v>1.8</v>
      </c>
    </row>
    <row r="15" spans="1:6" ht="15" customHeight="1">
      <c r="A15" s="26">
        <v>6</v>
      </c>
      <c r="B15" s="52" t="s">
        <v>167</v>
      </c>
      <c r="C15" s="72" t="s">
        <v>46</v>
      </c>
      <c r="D15" s="73">
        <f>D16</f>
        <v>70.7</v>
      </c>
      <c r="E15" s="73">
        <f>E16</f>
        <v>73.900000000000006</v>
      </c>
      <c r="F15" s="73">
        <f>F16</f>
        <v>76.599999999999994</v>
      </c>
    </row>
    <row r="16" spans="1:6" ht="15" customHeight="1">
      <c r="A16" s="26">
        <v>7</v>
      </c>
      <c r="B16" s="50" t="s">
        <v>168</v>
      </c>
      <c r="C16" s="27" t="s">
        <v>47</v>
      </c>
      <c r="D16" s="74">
        <f>'пр 4 вед '!G58</f>
        <v>70.7</v>
      </c>
      <c r="E16" s="74">
        <f>'пр 4 вед '!H58</f>
        <v>73.900000000000006</v>
      </c>
      <c r="F16" s="74">
        <f>'пр 4 вед '!I58</f>
        <v>76.599999999999994</v>
      </c>
    </row>
    <row r="17" spans="1:6" s="28" customFormat="1" ht="27" customHeight="1">
      <c r="A17" s="26">
        <v>8</v>
      </c>
      <c r="B17" s="52" t="s">
        <v>169</v>
      </c>
      <c r="C17" s="72" t="s">
        <v>48</v>
      </c>
      <c r="D17" s="73">
        <f>D18+D19</f>
        <v>184.1</v>
      </c>
      <c r="E17" s="73">
        <f>E18+E19</f>
        <v>323.59999999999997</v>
      </c>
      <c r="F17" s="73">
        <f>F18+F19</f>
        <v>327.2</v>
      </c>
    </row>
    <row r="18" spans="1:6" ht="54" customHeight="1">
      <c r="A18" s="26">
        <v>9</v>
      </c>
      <c r="B18" s="50" t="s">
        <v>258</v>
      </c>
      <c r="C18" s="27" t="s">
        <v>3</v>
      </c>
      <c r="D18" s="74">
        <f>'пр 4 вед '!G69</f>
        <v>183.1</v>
      </c>
      <c r="E18" s="74">
        <f>'пр 4 вед '!H67</f>
        <v>322.59999999999997</v>
      </c>
      <c r="F18" s="74">
        <f>'пр 4 вед '!I67</f>
        <v>326.2</v>
      </c>
    </row>
    <row r="19" spans="1:6" ht="39" customHeight="1">
      <c r="A19" s="26">
        <v>10</v>
      </c>
      <c r="B19" s="50" t="s">
        <v>170</v>
      </c>
      <c r="C19" s="27" t="s">
        <v>49</v>
      </c>
      <c r="D19" s="74">
        <f>'пр 4 вед '!G81</f>
        <v>1</v>
      </c>
      <c r="E19" s="74">
        <f>'пр 4 вед '!H81</f>
        <v>1</v>
      </c>
      <c r="F19" s="74">
        <f>'пр 4 вед '!I81</f>
        <v>1</v>
      </c>
    </row>
    <row r="20" spans="1:6" ht="12" customHeight="1">
      <c r="A20" s="26">
        <v>11</v>
      </c>
      <c r="B20" s="52" t="s">
        <v>19</v>
      </c>
      <c r="C20" s="72" t="s">
        <v>50</v>
      </c>
      <c r="D20" s="73">
        <f>D21+D22</f>
        <v>603.4</v>
      </c>
      <c r="E20" s="73">
        <f t="shared" ref="E20:F20" si="1">E21</f>
        <v>274.89999999999998</v>
      </c>
      <c r="F20" s="73">
        <f t="shared" si="1"/>
        <v>283.60000000000002</v>
      </c>
    </row>
    <row r="21" spans="1:6" ht="12" customHeight="1">
      <c r="A21" s="26">
        <v>12</v>
      </c>
      <c r="B21" s="50" t="s">
        <v>20</v>
      </c>
      <c r="C21" s="27" t="s">
        <v>51</v>
      </c>
      <c r="D21" s="74">
        <f>'пр 4 вед '!G88</f>
        <v>447</v>
      </c>
      <c r="E21" s="74">
        <f>'пр 4 вед '!H88</f>
        <v>274.89999999999998</v>
      </c>
      <c r="F21" s="74">
        <f>'пр 4 вед '!I88</f>
        <v>283.60000000000002</v>
      </c>
    </row>
    <row r="22" spans="1:6" ht="24" customHeight="1">
      <c r="A22" s="26">
        <v>13</v>
      </c>
      <c r="B22" s="50" t="s">
        <v>336</v>
      </c>
      <c r="C22" s="27" t="s">
        <v>339</v>
      </c>
      <c r="D22" s="74">
        <f>'пр 4 вед '!G98</f>
        <v>156.4</v>
      </c>
      <c r="E22" s="74"/>
      <c r="F22" s="74"/>
    </row>
    <row r="23" spans="1:6" ht="15" customHeight="1">
      <c r="A23" s="26">
        <v>14</v>
      </c>
      <c r="B23" s="52" t="s">
        <v>21</v>
      </c>
      <c r="C23" s="72" t="s">
        <v>52</v>
      </c>
      <c r="D23" s="73">
        <f>D24+D25</f>
        <v>1871.4</v>
      </c>
      <c r="E23" s="73">
        <f>E24+E25</f>
        <v>1199.2</v>
      </c>
      <c r="F23" s="73">
        <f>F24+F25</f>
        <v>1199.2</v>
      </c>
    </row>
    <row r="24" spans="1:6" ht="15" customHeight="1">
      <c r="A24" s="26">
        <v>15</v>
      </c>
      <c r="B24" s="50" t="s">
        <v>22</v>
      </c>
      <c r="C24" s="27" t="s">
        <v>53</v>
      </c>
      <c r="D24" s="74">
        <f>'пр 4 вед '!G103</f>
        <v>894.3</v>
      </c>
      <c r="E24" s="74">
        <f>'пр 4 вед '!H103</f>
        <v>267.3</v>
      </c>
      <c r="F24" s="74">
        <f>'пр 4 вед '!I103</f>
        <v>267.3</v>
      </c>
    </row>
    <row r="25" spans="1:6" ht="24" customHeight="1">
      <c r="A25" s="26">
        <v>16</v>
      </c>
      <c r="B25" s="50" t="s">
        <v>23</v>
      </c>
      <c r="C25" s="27" t="s">
        <v>54</v>
      </c>
      <c r="D25" s="74">
        <f>'пр 4 вед '!G123</f>
        <v>977.1</v>
      </c>
      <c r="E25" s="74">
        <f>'пр 4 вед '!H123</f>
        <v>931.9</v>
      </c>
      <c r="F25" s="74">
        <f>'пр 4 вед '!I123</f>
        <v>931.9</v>
      </c>
    </row>
    <row r="26" spans="1:6" ht="13.5" customHeight="1">
      <c r="A26" s="26">
        <v>17</v>
      </c>
      <c r="B26" s="52" t="s">
        <v>84</v>
      </c>
      <c r="C26" s="72" t="s">
        <v>55</v>
      </c>
      <c r="D26" s="73">
        <f>D27</f>
        <v>3806.4</v>
      </c>
      <c r="E26" s="73">
        <f>E27</f>
        <v>3653.3</v>
      </c>
      <c r="F26" s="73">
        <f>F27</f>
        <v>3653.3</v>
      </c>
    </row>
    <row r="27" spans="1:6" ht="15" customHeight="1">
      <c r="A27" s="26">
        <v>18</v>
      </c>
      <c r="B27" s="50" t="s">
        <v>24</v>
      </c>
      <c r="C27" s="27" t="s">
        <v>56</v>
      </c>
      <c r="D27" s="74">
        <f>'пр 4 вед '!G136</f>
        <v>3806.4</v>
      </c>
      <c r="E27" s="74">
        <f>'пр 4 вед '!H141</f>
        <v>3653.3</v>
      </c>
      <c r="F27" s="74">
        <f>'пр 4 вед '!I141</f>
        <v>3653.3</v>
      </c>
    </row>
    <row r="28" spans="1:6" ht="15" customHeight="1">
      <c r="A28" s="26">
        <v>19</v>
      </c>
      <c r="B28" s="52" t="s">
        <v>301</v>
      </c>
      <c r="C28" s="27" t="s">
        <v>302</v>
      </c>
      <c r="D28" s="74">
        <f>D29</f>
        <v>9.5</v>
      </c>
      <c r="E28" s="74">
        <f t="shared" ref="E28:F28" si="2">E29</f>
        <v>0</v>
      </c>
      <c r="F28" s="74">
        <f t="shared" si="2"/>
        <v>0</v>
      </c>
    </row>
    <row r="29" spans="1:6" ht="24" customHeight="1">
      <c r="A29" s="26">
        <v>20</v>
      </c>
      <c r="B29" s="52" t="s">
        <v>303</v>
      </c>
      <c r="C29" s="27" t="s">
        <v>305</v>
      </c>
      <c r="D29" s="74">
        <f>'пр 4 вед '!G148</f>
        <v>9.5</v>
      </c>
      <c r="E29" s="74">
        <f>'пр 4 вед '!H148</f>
        <v>0</v>
      </c>
      <c r="F29" s="74">
        <f>'пр 4 вед '!I148</f>
        <v>0</v>
      </c>
    </row>
    <row r="30" spans="1:6" ht="15" customHeight="1">
      <c r="A30" s="26">
        <v>21</v>
      </c>
      <c r="B30" s="52" t="s">
        <v>25</v>
      </c>
      <c r="C30" s="72"/>
      <c r="D30" s="73">
        <f>'пр 4 вед '!G152</f>
        <v>0</v>
      </c>
      <c r="E30" s="73">
        <f>'пр 4 вед '!H152</f>
        <v>239.6</v>
      </c>
      <c r="F30" s="73">
        <f>'пр 4 вед '!I152</f>
        <v>492.2</v>
      </c>
    </row>
    <row r="31" spans="1:6">
      <c r="A31" s="26"/>
      <c r="B31" s="75" t="s">
        <v>26</v>
      </c>
      <c r="C31" s="72"/>
      <c r="D31" s="73">
        <f>D10+D15+D17+D20+D23+D26+D28+D30</f>
        <v>10761.5</v>
      </c>
      <c r="E31" s="73">
        <f t="shared" ref="E31:F31" si="3">E10+E15+E17+E20+E23+E26+E28+E30</f>
        <v>9691.2000000000007</v>
      </c>
      <c r="F31" s="73">
        <f t="shared" si="3"/>
        <v>9958.8000000000011</v>
      </c>
    </row>
    <row r="32" spans="1:6" hidden="1">
      <c r="B32" s="23"/>
      <c r="C32" s="23"/>
      <c r="D32" s="76"/>
      <c r="E32" s="77">
        <f>E31-E30</f>
        <v>9451.6</v>
      </c>
      <c r="F32" s="77">
        <f>F31-F30</f>
        <v>9466.6</v>
      </c>
    </row>
    <row r="33" spans="2:6">
      <c r="E33" s="13"/>
      <c r="F33" s="13"/>
    </row>
    <row r="34" spans="2:6" hidden="1">
      <c r="E34" s="13"/>
      <c r="F34" s="13"/>
    </row>
    <row r="35" spans="2:6" hidden="1">
      <c r="B35" s="3" t="s">
        <v>232</v>
      </c>
      <c r="E35" s="13"/>
      <c r="F35" s="13"/>
    </row>
    <row r="36" spans="2:6" hidden="1">
      <c r="B36" s="3" t="s">
        <v>90</v>
      </c>
    </row>
    <row r="37" spans="2:6" hidden="1"/>
    <row r="38" spans="2:6" hidden="1">
      <c r="D38" s="29" t="s">
        <v>256</v>
      </c>
      <c r="E38" s="3">
        <v>363.3</v>
      </c>
      <c r="F38" s="3">
        <v>315.39999999999998</v>
      </c>
    </row>
    <row r="39" spans="2:6" hidden="1">
      <c r="E39" s="13">
        <f>(7369.2-363.3)/97.5*2.5</f>
        <v>179.63846153846151</v>
      </c>
      <c r="F39" s="13">
        <f>(7324.8-315.4)/95*5</f>
        <v>368.91578947368424</v>
      </c>
    </row>
  </sheetData>
  <mergeCells count="6">
    <mergeCell ref="A2:F2"/>
    <mergeCell ref="E7:F7"/>
    <mergeCell ref="A6:F6"/>
    <mergeCell ref="A5:F5"/>
    <mergeCell ref="A4:F4"/>
    <mergeCell ref="A3:F3"/>
  </mergeCells>
  <phoneticPr fontId="8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2:I158"/>
  <sheetViews>
    <sheetView zoomScaleNormal="100" workbookViewId="0">
      <pane ySplit="7" topLeftCell="A144" activePane="bottomLeft" state="frozen"/>
      <selection pane="bottomLeft" activeCell="E157" sqref="E157"/>
    </sheetView>
  </sheetViews>
  <sheetFormatPr defaultRowHeight="15"/>
  <cols>
    <col min="1" max="1" width="7.7109375" style="16" customWidth="1"/>
    <col min="2" max="2" width="69.5703125" style="17" customWidth="1"/>
    <col min="3" max="3" width="6.140625" style="17" customWidth="1"/>
    <col min="4" max="4" width="10.140625" style="17" customWidth="1"/>
    <col min="5" max="5" width="16.85546875" style="17" customWidth="1"/>
    <col min="6" max="6" width="7.85546875" style="17" customWidth="1"/>
    <col min="7" max="7" width="11.85546875" style="17" customWidth="1"/>
    <col min="8" max="8" width="11" style="17" customWidth="1"/>
    <col min="9" max="9" width="10.7109375" style="17" customWidth="1"/>
    <col min="10" max="16384" width="9.140625" style="17"/>
  </cols>
  <sheetData>
    <row r="2" spans="1:9" s="33" customFormat="1" ht="67.5" customHeight="1">
      <c r="A2" s="41" t="s">
        <v>331</v>
      </c>
      <c r="B2" s="47"/>
      <c r="C2" s="47"/>
      <c r="D2" s="47"/>
      <c r="E2" s="47"/>
      <c r="F2" s="47"/>
      <c r="G2" s="47"/>
      <c r="H2" s="47"/>
      <c r="I2" s="47"/>
    </row>
    <row r="3" spans="1:9" s="33" customFormat="1" ht="30.75" customHeight="1">
      <c r="A3" s="41" t="s">
        <v>297</v>
      </c>
      <c r="B3" s="41"/>
      <c r="C3" s="41"/>
      <c r="D3" s="41"/>
      <c r="E3" s="41"/>
      <c r="F3" s="41"/>
      <c r="G3" s="41"/>
      <c r="H3" s="41"/>
      <c r="I3" s="41"/>
    </row>
    <row r="4" spans="1:9" ht="20.25" customHeight="1">
      <c r="A4" s="78" t="s">
        <v>274</v>
      </c>
      <c r="B4" s="78"/>
      <c r="C4" s="78"/>
      <c r="D4" s="78"/>
      <c r="E4" s="78"/>
      <c r="F4" s="78"/>
      <c r="G4" s="78"/>
      <c r="H4" s="78"/>
      <c r="I4" s="78"/>
    </row>
    <row r="5" spans="1:9">
      <c r="A5" s="69"/>
      <c r="B5" s="79"/>
      <c r="C5" s="79"/>
      <c r="D5" s="79"/>
      <c r="E5" s="79"/>
      <c r="F5" s="79"/>
      <c r="G5" s="79"/>
      <c r="H5" s="71" t="s">
        <v>268</v>
      </c>
      <c r="I5" s="71"/>
    </row>
    <row r="6" spans="1:9" s="16" customFormat="1" ht="33.75">
      <c r="A6" s="24" t="s">
        <v>115</v>
      </c>
      <c r="B6" s="24" t="s">
        <v>247</v>
      </c>
      <c r="C6" s="24" t="s">
        <v>27</v>
      </c>
      <c r="D6" s="24" t="s">
        <v>57</v>
      </c>
      <c r="E6" s="24" t="s">
        <v>28</v>
      </c>
      <c r="F6" s="24" t="s">
        <v>31</v>
      </c>
      <c r="G6" s="15" t="s">
        <v>272</v>
      </c>
      <c r="H6" s="15" t="s">
        <v>261</v>
      </c>
      <c r="I6" s="15" t="s">
        <v>273</v>
      </c>
    </row>
    <row r="7" spans="1:9" s="16" customFormat="1">
      <c r="A7" s="26"/>
      <c r="B7" s="24">
        <v>1</v>
      </c>
      <c r="C7" s="49" t="s">
        <v>145</v>
      </c>
      <c r="D7" s="49" t="s">
        <v>69</v>
      </c>
      <c r="E7" s="49" t="s">
        <v>80</v>
      </c>
      <c r="F7" s="49" t="s">
        <v>71</v>
      </c>
      <c r="G7" s="24">
        <v>6</v>
      </c>
      <c r="H7" s="24">
        <v>7</v>
      </c>
      <c r="I7" s="24">
        <v>8</v>
      </c>
    </row>
    <row r="8" spans="1:9" s="16" customFormat="1">
      <c r="A8" s="26"/>
      <c r="B8" s="53" t="s">
        <v>193</v>
      </c>
      <c r="C8" s="80" t="s">
        <v>93</v>
      </c>
      <c r="D8" s="66"/>
      <c r="E8" s="66"/>
      <c r="F8" s="66"/>
      <c r="G8" s="81">
        <f>G153</f>
        <v>10761.5</v>
      </c>
      <c r="H8" s="81">
        <f>H153</f>
        <v>9691.2000000000007</v>
      </c>
      <c r="I8" s="81">
        <f>I153</f>
        <v>9958.8000000000011</v>
      </c>
    </row>
    <row r="9" spans="1:9">
      <c r="A9" s="26">
        <v>1</v>
      </c>
      <c r="B9" s="52" t="str">
        <f>'пр 3 РП'!B10</f>
        <v>Общегосударственные вопросы</v>
      </c>
      <c r="C9" s="80" t="s">
        <v>93</v>
      </c>
      <c r="D9" s="80" t="s">
        <v>42</v>
      </c>
      <c r="E9" s="80"/>
      <c r="F9" s="80"/>
      <c r="G9" s="81">
        <f>G10+G19+G40+G46</f>
        <v>4216</v>
      </c>
      <c r="H9" s="81">
        <f>H10+H19+H40+H46</f>
        <v>3926.7000000000003</v>
      </c>
      <c r="I9" s="81">
        <f>I10+I19+I40+I46</f>
        <v>3926.7000000000003</v>
      </c>
    </row>
    <row r="10" spans="1:9" ht="30.75" customHeight="1">
      <c r="A10" s="26">
        <v>2</v>
      </c>
      <c r="B10" s="52" t="str">
        <f>'пр 3 РП'!B11</f>
        <v>Функционирование высшего должностного лица субъекта Российской Федерации и муниципального образования</v>
      </c>
      <c r="C10" s="80" t="s">
        <v>93</v>
      </c>
      <c r="D10" s="80" t="s">
        <v>43</v>
      </c>
      <c r="E10" s="80"/>
      <c r="F10" s="80"/>
      <c r="G10" s="81">
        <f t="shared" ref="G10:I12" si="0">G11</f>
        <v>470</v>
      </c>
      <c r="H10" s="81">
        <f>H11</f>
        <v>1021</v>
      </c>
      <c r="I10" s="81">
        <f t="shared" si="0"/>
        <v>1021</v>
      </c>
    </row>
    <row r="11" spans="1:9">
      <c r="A11" s="26">
        <v>3</v>
      </c>
      <c r="B11" s="50" t="s">
        <v>74</v>
      </c>
      <c r="C11" s="49" t="s">
        <v>93</v>
      </c>
      <c r="D11" s="49" t="s">
        <v>43</v>
      </c>
      <c r="E11" s="49" t="s">
        <v>172</v>
      </c>
      <c r="F11" s="49"/>
      <c r="G11" s="82">
        <f t="shared" si="0"/>
        <v>470</v>
      </c>
      <c r="H11" s="82">
        <f>H12</f>
        <v>1021</v>
      </c>
      <c r="I11" s="82">
        <f t="shared" si="0"/>
        <v>1021</v>
      </c>
    </row>
    <row r="12" spans="1:9">
      <c r="A12" s="26">
        <v>4</v>
      </c>
      <c r="B12" s="50" t="s">
        <v>135</v>
      </c>
      <c r="C12" s="49" t="s">
        <v>93</v>
      </c>
      <c r="D12" s="49" t="s">
        <v>43</v>
      </c>
      <c r="E12" s="49" t="s">
        <v>173</v>
      </c>
      <c r="F12" s="49"/>
      <c r="G12" s="82">
        <f>G13+G14</f>
        <v>470</v>
      </c>
      <c r="H12" s="82">
        <f t="shared" si="0"/>
        <v>1021</v>
      </c>
      <c r="I12" s="82">
        <f t="shared" si="0"/>
        <v>1021</v>
      </c>
    </row>
    <row r="13" spans="1:9">
      <c r="A13" s="26">
        <v>5</v>
      </c>
      <c r="B13" s="50" t="s">
        <v>32</v>
      </c>
      <c r="C13" s="49" t="s">
        <v>93</v>
      </c>
      <c r="D13" s="49" t="s">
        <v>43</v>
      </c>
      <c r="E13" s="49" t="s">
        <v>171</v>
      </c>
      <c r="F13" s="49"/>
      <c r="G13" s="82">
        <f>G17</f>
        <v>437.8</v>
      </c>
      <c r="H13" s="82">
        <f>H17</f>
        <v>1021</v>
      </c>
      <c r="I13" s="82">
        <f>I17</f>
        <v>1021</v>
      </c>
    </row>
    <row r="14" spans="1:9" ht="33.75">
      <c r="A14" s="26">
        <v>6</v>
      </c>
      <c r="B14" s="50" t="s">
        <v>287</v>
      </c>
      <c r="C14" s="49" t="s">
        <v>93</v>
      </c>
      <c r="D14" s="49" t="s">
        <v>43</v>
      </c>
      <c r="E14" s="49" t="s">
        <v>319</v>
      </c>
      <c r="F14" s="49"/>
      <c r="G14" s="83">
        <f>G15</f>
        <v>32.200000000000003</v>
      </c>
      <c r="H14" s="83">
        <f t="shared" ref="G14:I15" si="1">H15</f>
        <v>0</v>
      </c>
      <c r="I14" s="83">
        <f t="shared" si="1"/>
        <v>0</v>
      </c>
    </row>
    <row r="15" spans="1:9" ht="33.75">
      <c r="A15" s="26">
        <v>7</v>
      </c>
      <c r="B15" s="50" t="s">
        <v>33</v>
      </c>
      <c r="C15" s="49" t="s">
        <v>93</v>
      </c>
      <c r="D15" s="49" t="s">
        <v>43</v>
      </c>
      <c r="E15" s="49" t="s">
        <v>319</v>
      </c>
      <c r="F15" s="49" t="s">
        <v>158</v>
      </c>
      <c r="G15" s="83">
        <f t="shared" si="1"/>
        <v>32.200000000000003</v>
      </c>
      <c r="H15" s="83">
        <f t="shared" si="1"/>
        <v>0</v>
      </c>
      <c r="I15" s="83">
        <f t="shared" si="1"/>
        <v>0</v>
      </c>
    </row>
    <row r="16" spans="1:9">
      <c r="A16" s="26">
        <v>8</v>
      </c>
      <c r="B16" s="84" t="s">
        <v>58</v>
      </c>
      <c r="C16" s="85" t="s">
        <v>93</v>
      </c>
      <c r="D16" s="85" t="s">
        <v>43</v>
      </c>
      <c r="E16" s="85" t="s">
        <v>319</v>
      </c>
      <c r="F16" s="85" t="s">
        <v>134</v>
      </c>
      <c r="G16" s="86">
        <v>32.200000000000003</v>
      </c>
      <c r="H16" s="86"/>
      <c r="I16" s="86"/>
    </row>
    <row r="17" spans="1:9" ht="33.75">
      <c r="A17" s="26">
        <v>9</v>
      </c>
      <c r="B17" s="50" t="s">
        <v>33</v>
      </c>
      <c r="C17" s="49" t="s">
        <v>93</v>
      </c>
      <c r="D17" s="49" t="s">
        <v>43</v>
      </c>
      <c r="E17" s="49" t="s">
        <v>171</v>
      </c>
      <c r="F17" s="49">
        <v>100</v>
      </c>
      <c r="G17" s="82">
        <f>G18</f>
        <v>437.8</v>
      </c>
      <c r="H17" s="82">
        <f t="shared" ref="H17:I17" si="2">H18</f>
        <v>1021</v>
      </c>
      <c r="I17" s="82">
        <f t="shared" si="2"/>
        <v>1021</v>
      </c>
    </row>
    <row r="18" spans="1:9">
      <c r="A18" s="26">
        <v>10</v>
      </c>
      <c r="B18" s="87" t="s">
        <v>58</v>
      </c>
      <c r="C18" s="88" t="s">
        <v>93</v>
      </c>
      <c r="D18" s="88" t="s">
        <v>43</v>
      </c>
      <c r="E18" s="88" t="s">
        <v>171</v>
      </c>
      <c r="F18" s="88" t="s">
        <v>134</v>
      </c>
      <c r="G18" s="89">
        <v>437.8</v>
      </c>
      <c r="H18" s="89">
        <v>1021</v>
      </c>
      <c r="I18" s="89">
        <v>1021</v>
      </c>
    </row>
    <row r="19" spans="1:9" ht="33.75">
      <c r="A19" s="26">
        <v>11</v>
      </c>
      <c r="B19" s="52" t="str">
        <f>'пр 3 РП'!B12</f>
        <v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v>
      </c>
      <c r="C19" s="80" t="s">
        <v>93</v>
      </c>
      <c r="D19" s="80" t="s">
        <v>44</v>
      </c>
      <c r="E19" s="80"/>
      <c r="F19" s="80"/>
      <c r="G19" s="81">
        <f t="shared" ref="G19:I20" si="3">G20</f>
        <v>3595.7</v>
      </c>
      <c r="H19" s="81">
        <f t="shared" si="3"/>
        <v>2902.9</v>
      </c>
      <c r="I19" s="81">
        <f t="shared" si="3"/>
        <v>2902.9</v>
      </c>
    </row>
    <row r="20" spans="1:9">
      <c r="A20" s="26">
        <v>12</v>
      </c>
      <c r="B20" s="50" t="s">
        <v>74</v>
      </c>
      <c r="C20" s="49" t="s">
        <v>93</v>
      </c>
      <c r="D20" s="49" t="s">
        <v>44</v>
      </c>
      <c r="E20" s="49" t="s">
        <v>172</v>
      </c>
      <c r="F20" s="49"/>
      <c r="G20" s="82">
        <f t="shared" si="3"/>
        <v>3595.7</v>
      </c>
      <c r="H20" s="82">
        <f t="shared" si="3"/>
        <v>2902.9</v>
      </c>
      <c r="I20" s="82">
        <f t="shared" si="3"/>
        <v>2902.9</v>
      </c>
    </row>
    <row r="21" spans="1:9">
      <c r="A21" s="26">
        <v>13</v>
      </c>
      <c r="B21" s="50" t="s">
        <v>136</v>
      </c>
      <c r="C21" s="49" t="s">
        <v>93</v>
      </c>
      <c r="D21" s="49" t="s">
        <v>44</v>
      </c>
      <c r="E21" s="49" t="s">
        <v>174</v>
      </c>
      <c r="F21" s="49"/>
      <c r="G21" s="82">
        <f>G22+G27+G34+G37</f>
        <v>3595.7</v>
      </c>
      <c r="H21" s="82">
        <f t="shared" ref="H21:I21" si="4">H27+H34+H37</f>
        <v>2902.9</v>
      </c>
      <c r="I21" s="82">
        <f t="shared" si="4"/>
        <v>2902.9</v>
      </c>
    </row>
    <row r="22" spans="1:9" ht="33.75">
      <c r="A22" s="26">
        <v>14</v>
      </c>
      <c r="B22" s="50" t="s">
        <v>287</v>
      </c>
      <c r="C22" s="49" t="s">
        <v>93</v>
      </c>
      <c r="D22" s="49" t="s">
        <v>44</v>
      </c>
      <c r="E22" s="49" t="s">
        <v>290</v>
      </c>
      <c r="F22" s="49"/>
      <c r="G22" s="82">
        <f>G23+G25</f>
        <v>126</v>
      </c>
      <c r="H22" s="82">
        <f t="shared" ref="H22:I22" si="5">H23</f>
        <v>0</v>
      </c>
      <c r="I22" s="82">
        <f t="shared" si="5"/>
        <v>0</v>
      </c>
    </row>
    <row r="23" spans="1:9" ht="33.75">
      <c r="A23" s="26">
        <v>15</v>
      </c>
      <c r="B23" s="50" t="s">
        <v>33</v>
      </c>
      <c r="C23" s="49" t="s">
        <v>93</v>
      </c>
      <c r="D23" s="49" t="s">
        <v>44</v>
      </c>
      <c r="E23" s="49" t="s">
        <v>290</v>
      </c>
      <c r="F23" s="49" t="s">
        <v>158</v>
      </c>
      <c r="G23" s="82">
        <f t="shared" ref="G23:I23" si="6">G24</f>
        <v>118.6</v>
      </c>
      <c r="H23" s="82">
        <f t="shared" si="6"/>
        <v>0</v>
      </c>
      <c r="I23" s="82">
        <f t="shared" si="6"/>
        <v>0</v>
      </c>
    </row>
    <row r="24" spans="1:9">
      <c r="A24" s="26">
        <v>16</v>
      </c>
      <c r="B24" s="84" t="s">
        <v>58</v>
      </c>
      <c r="C24" s="85" t="s">
        <v>93</v>
      </c>
      <c r="D24" s="85" t="s">
        <v>44</v>
      </c>
      <c r="E24" s="85" t="s">
        <v>290</v>
      </c>
      <c r="F24" s="85" t="s">
        <v>134</v>
      </c>
      <c r="G24" s="90">
        <v>118.6</v>
      </c>
      <c r="H24" s="90"/>
      <c r="I24" s="90"/>
    </row>
    <row r="25" spans="1:9">
      <c r="A25" s="26">
        <v>17</v>
      </c>
      <c r="B25" s="91" t="s">
        <v>39</v>
      </c>
      <c r="C25" s="49" t="s">
        <v>93</v>
      </c>
      <c r="D25" s="49" t="s">
        <v>44</v>
      </c>
      <c r="E25" s="49" t="s">
        <v>290</v>
      </c>
      <c r="F25" s="49" t="s">
        <v>101</v>
      </c>
      <c r="G25" s="83">
        <f>G26</f>
        <v>7.4</v>
      </c>
      <c r="H25" s="83">
        <f>H26</f>
        <v>0</v>
      </c>
      <c r="I25" s="83">
        <f>I26</f>
        <v>0</v>
      </c>
    </row>
    <row r="26" spans="1:9">
      <c r="A26" s="26">
        <v>18</v>
      </c>
      <c r="B26" s="84" t="s">
        <v>40</v>
      </c>
      <c r="C26" s="85" t="s">
        <v>93</v>
      </c>
      <c r="D26" s="85" t="s">
        <v>44</v>
      </c>
      <c r="E26" s="85" t="s">
        <v>290</v>
      </c>
      <c r="F26" s="85" t="s">
        <v>73</v>
      </c>
      <c r="G26" s="86">
        <v>7.4</v>
      </c>
      <c r="H26" s="86"/>
      <c r="I26" s="86"/>
    </row>
    <row r="27" spans="1:9" ht="22.5">
      <c r="A27" s="26">
        <v>19</v>
      </c>
      <c r="B27" s="50" t="s">
        <v>35</v>
      </c>
      <c r="C27" s="49" t="s">
        <v>93</v>
      </c>
      <c r="D27" s="49" t="s">
        <v>44</v>
      </c>
      <c r="E27" s="49" t="s">
        <v>175</v>
      </c>
      <c r="F27" s="49"/>
      <c r="G27" s="82">
        <f>G28+G30+G32</f>
        <v>3227.2</v>
      </c>
      <c r="H27" s="82">
        <f t="shared" ref="H27:I27" si="7">H28+H30+H32</f>
        <v>2660.4</v>
      </c>
      <c r="I27" s="82">
        <f t="shared" si="7"/>
        <v>2660.4</v>
      </c>
    </row>
    <row r="28" spans="1:9" ht="33.75">
      <c r="A28" s="26">
        <v>20</v>
      </c>
      <c r="B28" s="50" t="s">
        <v>33</v>
      </c>
      <c r="C28" s="49" t="s">
        <v>93</v>
      </c>
      <c r="D28" s="49" t="s">
        <v>44</v>
      </c>
      <c r="E28" s="49" t="s">
        <v>175</v>
      </c>
      <c r="F28" s="49">
        <v>100</v>
      </c>
      <c r="G28" s="82">
        <f>G29</f>
        <v>1838.2</v>
      </c>
      <c r="H28" s="82">
        <f>H29</f>
        <v>1807.8</v>
      </c>
      <c r="I28" s="82">
        <f>I29</f>
        <v>1807.8</v>
      </c>
    </row>
    <row r="29" spans="1:9">
      <c r="A29" s="26">
        <v>21</v>
      </c>
      <c r="B29" s="87" t="s">
        <v>58</v>
      </c>
      <c r="C29" s="88" t="s">
        <v>93</v>
      </c>
      <c r="D29" s="88" t="s">
        <v>44</v>
      </c>
      <c r="E29" s="88" t="s">
        <v>175</v>
      </c>
      <c r="F29" s="88" t="s">
        <v>134</v>
      </c>
      <c r="G29" s="89">
        <v>1838.2</v>
      </c>
      <c r="H29" s="89">
        <v>1807.8</v>
      </c>
      <c r="I29" s="89">
        <v>1807.8</v>
      </c>
    </row>
    <row r="30" spans="1:9">
      <c r="A30" s="26">
        <v>22</v>
      </c>
      <c r="B30" s="50" t="s">
        <v>36</v>
      </c>
      <c r="C30" s="49" t="s">
        <v>93</v>
      </c>
      <c r="D30" s="49" t="s">
        <v>44</v>
      </c>
      <c r="E30" s="49" t="s">
        <v>175</v>
      </c>
      <c r="F30" s="49">
        <v>200</v>
      </c>
      <c r="G30" s="82">
        <f>G31</f>
        <v>1388.5</v>
      </c>
      <c r="H30" s="82">
        <f>H31</f>
        <v>852.2</v>
      </c>
      <c r="I30" s="82">
        <f>I31</f>
        <v>852.2</v>
      </c>
    </row>
    <row r="31" spans="1:9" ht="22.5">
      <c r="A31" s="26">
        <v>23</v>
      </c>
      <c r="B31" s="87" t="s">
        <v>37</v>
      </c>
      <c r="C31" s="88" t="s">
        <v>93</v>
      </c>
      <c r="D31" s="88" t="s">
        <v>44</v>
      </c>
      <c r="E31" s="88" t="s">
        <v>175</v>
      </c>
      <c r="F31" s="88" t="s">
        <v>159</v>
      </c>
      <c r="G31" s="89">
        <v>1388.5</v>
      </c>
      <c r="H31" s="89">
        <v>852.2</v>
      </c>
      <c r="I31" s="89">
        <v>852.2</v>
      </c>
    </row>
    <row r="32" spans="1:9">
      <c r="A32" s="26">
        <v>24</v>
      </c>
      <c r="B32" s="50" t="s">
        <v>82</v>
      </c>
      <c r="C32" s="49" t="s">
        <v>93</v>
      </c>
      <c r="D32" s="49" t="s">
        <v>44</v>
      </c>
      <c r="E32" s="49" t="s">
        <v>175</v>
      </c>
      <c r="F32" s="49" t="s">
        <v>138</v>
      </c>
      <c r="G32" s="82">
        <f>G33</f>
        <v>0.5</v>
      </c>
      <c r="H32" s="82">
        <f>H33</f>
        <v>0.4</v>
      </c>
      <c r="I32" s="82">
        <f>I33</f>
        <v>0.4</v>
      </c>
    </row>
    <row r="33" spans="1:9">
      <c r="A33" s="26">
        <v>25</v>
      </c>
      <c r="B33" s="50" t="s">
        <v>6</v>
      </c>
      <c r="C33" s="88" t="s">
        <v>93</v>
      </c>
      <c r="D33" s="88" t="s">
        <v>44</v>
      </c>
      <c r="E33" s="88" t="s">
        <v>175</v>
      </c>
      <c r="F33" s="88" t="s">
        <v>7</v>
      </c>
      <c r="G33" s="89">
        <v>0.5</v>
      </c>
      <c r="H33" s="89">
        <v>0.4</v>
      </c>
      <c r="I33" s="89">
        <v>0.4</v>
      </c>
    </row>
    <row r="34" spans="1:9" ht="22.5">
      <c r="A34" s="26">
        <v>26</v>
      </c>
      <c r="B34" s="50" t="s">
        <v>38</v>
      </c>
      <c r="C34" s="49" t="s">
        <v>93</v>
      </c>
      <c r="D34" s="49" t="s">
        <v>44</v>
      </c>
      <c r="E34" s="49" t="s">
        <v>176</v>
      </c>
      <c r="F34" s="49"/>
      <c r="G34" s="82">
        <f t="shared" ref="G34:I35" si="8">G35</f>
        <v>163.4</v>
      </c>
      <c r="H34" s="82">
        <f t="shared" si="8"/>
        <v>163.4</v>
      </c>
      <c r="I34" s="82">
        <f t="shared" si="8"/>
        <v>163.4</v>
      </c>
    </row>
    <row r="35" spans="1:9">
      <c r="A35" s="26">
        <v>27</v>
      </c>
      <c r="B35" s="50" t="s">
        <v>39</v>
      </c>
      <c r="C35" s="49" t="s">
        <v>93</v>
      </c>
      <c r="D35" s="49" t="s">
        <v>44</v>
      </c>
      <c r="E35" s="49" t="s">
        <v>176</v>
      </c>
      <c r="F35" s="49">
        <v>500</v>
      </c>
      <c r="G35" s="82">
        <f t="shared" si="8"/>
        <v>163.4</v>
      </c>
      <c r="H35" s="82">
        <f t="shared" si="8"/>
        <v>163.4</v>
      </c>
      <c r="I35" s="82">
        <f t="shared" si="8"/>
        <v>163.4</v>
      </c>
    </row>
    <row r="36" spans="1:9">
      <c r="A36" s="26">
        <v>28</v>
      </c>
      <c r="B36" s="87" t="s">
        <v>40</v>
      </c>
      <c r="C36" s="88" t="s">
        <v>93</v>
      </c>
      <c r="D36" s="88" t="s">
        <v>44</v>
      </c>
      <c r="E36" s="88" t="s">
        <v>176</v>
      </c>
      <c r="F36" s="88" t="s">
        <v>73</v>
      </c>
      <c r="G36" s="89">
        <v>163.4</v>
      </c>
      <c r="H36" s="89">
        <v>163.4</v>
      </c>
      <c r="I36" s="89">
        <v>163.4</v>
      </c>
    </row>
    <row r="37" spans="1:9" ht="22.5">
      <c r="A37" s="26">
        <v>29</v>
      </c>
      <c r="B37" s="50" t="s">
        <v>210</v>
      </c>
      <c r="C37" s="49" t="s">
        <v>93</v>
      </c>
      <c r="D37" s="49" t="s">
        <v>44</v>
      </c>
      <c r="E37" s="49" t="s">
        <v>211</v>
      </c>
      <c r="F37" s="49"/>
      <c r="G37" s="82">
        <f t="shared" ref="G37:I38" si="9">G38</f>
        <v>79.099999999999994</v>
      </c>
      <c r="H37" s="82">
        <f t="shared" si="9"/>
        <v>79.099999999999994</v>
      </c>
      <c r="I37" s="82">
        <f t="shared" si="9"/>
        <v>79.099999999999994</v>
      </c>
    </row>
    <row r="38" spans="1:9">
      <c r="A38" s="26">
        <v>30</v>
      </c>
      <c r="B38" s="50" t="s">
        <v>39</v>
      </c>
      <c r="C38" s="49" t="s">
        <v>93</v>
      </c>
      <c r="D38" s="49" t="s">
        <v>44</v>
      </c>
      <c r="E38" s="49" t="s">
        <v>211</v>
      </c>
      <c r="F38" s="49" t="s">
        <v>101</v>
      </c>
      <c r="G38" s="82">
        <f t="shared" si="9"/>
        <v>79.099999999999994</v>
      </c>
      <c r="H38" s="82">
        <f t="shared" si="9"/>
        <v>79.099999999999994</v>
      </c>
      <c r="I38" s="82">
        <f t="shared" si="9"/>
        <v>79.099999999999994</v>
      </c>
    </row>
    <row r="39" spans="1:9">
      <c r="A39" s="26">
        <v>31</v>
      </c>
      <c r="B39" s="87" t="s">
        <v>40</v>
      </c>
      <c r="C39" s="88" t="s">
        <v>93</v>
      </c>
      <c r="D39" s="88" t="s">
        <v>44</v>
      </c>
      <c r="E39" s="88" t="s">
        <v>211</v>
      </c>
      <c r="F39" s="88" t="s">
        <v>73</v>
      </c>
      <c r="G39" s="89">
        <v>79.099999999999994</v>
      </c>
      <c r="H39" s="89">
        <v>79.099999999999994</v>
      </c>
      <c r="I39" s="89">
        <v>79.099999999999994</v>
      </c>
    </row>
    <row r="40" spans="1:9">
      <c r="A40" s="26">
        <v>32</v>
      </c>
      <c r="B40" s="52" t="str">
        <f>'пр 3 РП'!B13</f>
        <v xml:space="preserve">Резервные фонды </v>
      </c>
      <c r="C40" s="80" t="s">
        <v>93</v>
      </c>
      <c r="D40" s="80" t="s">
        <v>76</v>
      </c>
      <c r="E40" s="80"/>
      <c r="F40" s="80"/>
      <c r="G40" s="81">
        <f>G41</f>
        <v>1</v>
      </c>
      <c r="H40" s="81">
        <f>H41</f>
        <v>1</v>
      </c>
      <c r="I40" s="81">
        <f>I41</f>
        <v>1</v>
      </c>
    </row>
    <row r="41" spans="1:9">
      <c r="A41" s="26">
        <v>33</v>
      </c>
      <c r="B41" s="50" t="s">
        <v>74</v>
      </c>
      <c r="C41" s="49" t="s">
        <v>93</v>
      </c>
      <c r="D41" s="49" t="s">
        <v>76</v>
      </c>
      <c r="E41" s="49" t="s">
        <v>172</v>
      </c>
      <c r="F41" s="49"/>
      <c r="G41" s="82">
        <f>G43</f>
        <v>1</v>
      </c>
      <c r="H41" s="82">
        <f>H43</f>
        <v>1</v>
      </c>
      <c r="I41" s="82">
        <f>I43</f>
        <v>1</v>
      </c>
    </row>
    <row r="42" spans="1:9">
      <c r="A42" s="26">
        <v>34</v>
      </c>
      <c r="B42" s="50" t="s">
        <v>136</v>
      </c>
      <c r="C42" s="49" t="s">
        <v>93</v>
      </c>
      <c r="D42" s="49" t="s">
        <v>76</v>
      </c>
      <c r="E42" s="49" t="s">
        <v>174</v>
      </c>
      <c r="F42" s="49"/>
      <c r="G42" s="82">
        <f t="shared" ref="G42:I44" si="10">G43</f>
        <v>1</v>
      </c>
      <c r="H42" s="82">
        <f t="shared" si="10"/>
        <v>1</v>
      </c>
      <c r="I42" s="82">
        <f t="shared" si="10"/>
        <v>1</v>
      </c>
    </row>
    <row r="43" spans="1:9" ht="22.5">
      <c r="A43" s="26">
        <v>35</v>
      </c>
      <c r="B43" s="50" t="s">
        <v>65</v>
      </c>
      <c r="C43" s="49" t="s">
        <v>93</v>
      </c>
      <c r="D43" s="49" t="s">
        <v>76</v>
      </c>
      <c r="E43" s="49" t="s">
        <v>177</v>
      </c>
      <c r="F43" s="49"/>
      <c r="G43" s="82">
        <f t="shared" si="10"/>
        <v>1</v>
      </c>
      <c r="H43" s="82">
        <f t="shared" si="10"/>
        <v>1</v>
      </c>
      <c r="I43" s="82">
        <f t="shared" si="10"/>
        <v>1</v>
      </c>
    </row>
    <row r="44" spans="1:9">
      <c r="A44" s="26">
        <v>36</v>
      </c>
      <c r="B44" s="50" t="s">
        <v>66</v>
      </c>
      <c r="C44" s="49" t="s">
        <v>93</v>
      </c>
      <c r="D44" s="49" t="s">
        <v>76</v>
      </c>
      <c r="E44" s="49" t="s">
        <v>178</v>
      </c>
      <c r="F44" s="49" t="s">
        <v>138</v>
      </c>
      <c r="G44" s="82">
        <f t="shared" si="10"/>
        <v>1</v>
      </c>
      <c r="H44" s="82">
        <f t="shared" si="10"/>
        <v>1</v>
      </c>
      <c r="I44" s="82">
        <f t="shared" si="10"/>
        <v>1</v>
      </c>
    </row>
    <row r="45" spans="1:9">
      <c r="A45" s="26">
        <v>37</v>
      </c>
      <c r="B45" s="87" t="s">
        <v>67</v>
      </c>
      <c r="C45" s="88" t="s">
        <v>93</v>
      </c>
      <c r="D45" s="88" t="s">
        <v>76</v>
      </c>
      <c r="E45" s="88" t="s">
        <v>178</v>
      </c>
      <c r="F45" s="88" t="s">
        <v>139</v>
      </c>
      <c r="G45" s="89">
        <v>1</v>
      </c>
      <c r="H45" s="89">
        <v>1</v>
      </c>
      <c r="I45" s="89">
        <v>1</v>
      </c>
    </row>
    <row r="46" spans="1:9">
      <c r="A46" s="26">
        <v>38</v>
      </c>
      <c r="B46" s="52" t="str">
        <f>'пр 3 РП'!B14</f>
        <v>Другие общегосударственные вопросы</v>
      </c>
      <c r="C46" s="80" t="s">
        <v>93</v>
      </c>
      <c r="D46" s="80" t="s">
        <v>45</v>
      </c>
      <c r="E46" s="80"/>
      <c r="F46" s="80"/>
      <c r="G46" s="81">
        <f>G47+G52</f>
        <v>149.30000000000001</v>
      </c>
      <c r="H46" s="81">
        <f t="shared" ref="H46:I46" si="11">H47+H52</f>
        <v>1.8</v>
      </c>
      <c r="I46" s="81">
        <f t="shared" si="11"/>
        <v>1.8</v>
      </c>
    </row>
    <row r="47" spans="1:9">
      <c r="A47" s="26">
        <v>39</v>
      </c>
      <c r="B47" s="50" t="s">
        <v>74</v>
      </c>
      <c r="C47" s="49" t="s">
        <v>93</v>
      </c>
      <c r="D47" s="49" t="s">
        <v>45</v>
      </c>
      <c r="E47" s="49" t="s">
        <v>172</v>
      </c>
      <c r="F47" s="49"/>
      <c r="G47" s="82">
        <f t="shared" ref="G47:I50" si="12">G48</f>
        <v>1.8</v>
      </c>
      <c r="H47" s="82">
        <f t="shared" si="12"/>
        <v>1.8</v>
      </c>
      <c r="I47" s="82">
        <f t="shared" si="12"/>
        <v>1.8</v>
      </c>
    </row>
    <row r="48" spans="1:9">
      <c r="A48" s="26">
        <v>40</v>
      </c>
      <c r="B48" s="50" t="s">
        <v>136</v>
      </c>
      <c r="C48" s="49" t="s">
        <v>93</v>
      </c>
      <c r="D48" s="49" t="s">
        <v>45</v>
      </c>
      <c r="E48" s="49" t="s">
        <v>174</v>
      </c>
      <c r="F48" s="49"/>
      <c r="G48" s="82">
        <f>G49</f>
        <v>1.8</v>
      </c>
      <c r="H48" s="82">
        <f t="shared" si="12"/>
        <v>1.8</v>
      </c>
      <c r="I48" s="82">
        <f t="shared" si="12"/>
        <v>1.8</v>
      </c>
    </row>
    <row r="49" spans="1:9" ht="22.5">
      <c r="A49" s="26">
        <v>41</v>
      </c>
      <c r="B49" s="50" t="s">
        <v>41</v>
      </c>
      <c r="C49" s="49" t="s">
        <v>93</v>
      </c>
      <c r="D49" s="49" t="s">
        <v>45</v>
      </c>
      <c r="E49" s="49" t="s">
        <v>179</v>
      </c>
      <c r="F49" s="49"/>
      <c r="G49" s="82">
        <f t="shared" si="12"/>
        <v>1.8</v>
      </c>
      <c r="H49" s="82">
        <f t="shared" si="12"/>
        <v>1.8</v>
      </c>
      <c r="I49" s="82">
        <f t="shared" si="12"/>
        <v>1.8</v>
      </c>
    </row>
    <row r="50" spans="1:9">
      <c r="A50" s="26">
        <v>42</v>
      </c>
      <c r="B50" s="50" t="s">
        <v>36</v>
      </c>
      <c r="C50" s="49" t="s">
        <v>93</v>
      </c>
      <c r="D50" s="49" t="s">
        <v>45</v>
      </c>
      <c r="E50" s="49" t="s">
        <v>179</v>
      </c>
      <c r="F50" s="49">
        <v>200</v>
      </c>
      <c r="G50" s="82">
        <f t="shared" si="12"/>
        <v>1.8</v>
      </c>
      <c r="H50" s="82">
        <f t="shared" si="12"/>
        <v>1.8</v>
      </c>
      <c r="I50" s="82">
        <f t="shared" si="12"/>
        <v>1.8</v>
      </c>
    </row>
    <row r="51" spans="1:9" ht="22.5">
      <c r="A51" s="26">
        <v>43</v>
      </c>
      <c r="B51" s="87" t="s">
        <v>37</v>
      </c>
      <c r="C51" s="88" t="s">
        <v>93</v>
      </c>
      <c r="D51" s="88" t="s">
        <v>45</v>
      </c>
      <c r="E51" s="88" t="s">
        <v>179</v>
      </c>
      <c r="F51" s="88" t="s">
        <v>159</v>
      </c>
      <c r="G51" s="89">
        <v>1.8</v>
      </c>
      <c r="H51" s="89">
        <v>1.8</v>
      </c>
      <c r="I51" s="89">
        <v>1.8</v>
      </c>
    </row>
    <row r="52" spans="1:9" ht="33.75">
      <c r="A52" s="26">
        <v>44</v>
      </c>
      <c r="B52" s="50" t="s">
        <v>325</v>
      </c>
      <c r="C52" s="49"/>
      <c r="D52" s="49"/>
      <c r="E52" s="49"/>
      <c r="F52" s="49"/>
      <c r="G52" s="82">
        <f>G53</f>
        <v>147.5</v>
      </c>
      <c r="H52" s="82">
        <f t="shared" ref="H52:I52" si="13">H53</f>
        <v>0</v>
      </c>
      <c r="I52" s="82">
        <f t="shared" si="13"/>
        <v>0</v>
      </c>
    </row>
    <row r="53" spans="1:9" ht="33.75">
      <c r="A53" s="26">
        <v>45</v>
      </c>
      <c r="B53" s="50" t="s">
        <v>33</v>
      </c>
      <c r="C53" s="49" t="s">
        <v>93</v>
      </c>
      <c r="D53" s="49" t="s">
        <v>45</v>
      </c>
      <c r="E53" s="49" t="s">
        <v>324</v>
      </c>
      <c r="F53" s="49">
        <v>100</v>
      </c>
      <c r="G53" s="82">
        <f>G54+G56</f>
        <v>147.5</v>
      </c>
      <c r="H53" s="82"/>
      <c r="I53" s="82"/>
    </row>
    <row r="54" spans="1:9">
      <c r="A54" s="26">
        <v>46</v>
      </c>
      <c r="B54" s="87" t="s">
        <v>34</v>
      </c>
      <c r="C54" s="88" t="s">
        <v>93</v>
      </c>
      <c r="D54" s="88" t="s">
        <v>45</v>
      </c>
      <c r="E54" s="88" t="s">
        <v>324</v>
      </c>
      <c r="F54" s="88" t="s">
        <v>124</v>
      </c>
      <c r="G54" s="89">
        <v>135.4</v>
      </c>
      <c r="H54" s="89"/>
      <c r="I54" s="89"/>
    </row>
    <row r="55" spans="1:9">
      <c r="A55" s="26">
        <v>47</v>
      </c>
      <c r="B55" s="50" t="s">
        <v>36</v>
      </c>
      <c r="C55" s="49" t="s">
        <v>93</v>
      </c>
      <c r="D55" s="49" t="s">
        <v>45</v>
      </c>
      <c r="E55" s="49" t="s">
        <v>324</v>
      </c>
      <c r="F55" s="49">
        <v>200</v>
      </c>
      <c r="G55" s="82">
        <f t="shared" ref="G55:I55" si="14">G56</f>
        <v>12.1</v>
      </c>
      <c r="H55" s="82">
        <f t="shared" si="14"/>
        <v>1.8</v>
      </c>
      <c r="I55" s="82">
        <f t="shared" si="14"/>
        <v>1.8</v>
      </c>
    </row>
    <row r="56" spans="1:9" ht="22.5">
      <c r="A56" s="26">
        <v>48</v>
      </c>
      <c r="B56" s="87" t="s">
        <v>37</v>
      </c>
      <c r="C56" s="88" t="s">
        <v>93</v>
      </c>
      <c r="D56" s="88" t="s">
        <v>45</v>
      </c>
      <c r="E56" s="88" t="s">
        <v>324</v>
      </c>
      <c r="F56" s="88" t="s">
        <v>159</v>
      </c>
      <c r="G56" s="89">
        <v>12.1</v>
      </c>
      <c r="H56" s="89">
        <v>1.8</v>
      </c>
      <c r="I56" s="89">
        <v>1.8</v>
      </c>
    </row>
    <row r="57" spans="1:9">
      <c r="A57" s="26">
        <v>49</v>
      </c>
      <c r="B57" s="52" t="str">
        <f>'пр 3 РП'!B15</f>
        <v>Национальная оборона</v>
      </c>
      <c r="C57" s="80" t="s">
        <v>93</v>
      </c>
      <c r="D57" s="80" t="s">
        <v>46</v>
      </c>
      <c r="E57" s="80"/>
      <c r="F57" s="80"/>
      <c r="G57" s="81">
        <f t="shared" ref="G57:I58" si="15">G58</f>
        <v>70.7</v>
      </c>
      <c r="H57" s="81">
        <f t="shared" si="15"/>
        <v>73.900000000000006</v>
      </c>
      <c r="I57" s="81">
        <f t="shared" si="15"/>
        <v>76.599999999999994</v>
      </c>
    </row>
    <row r="58" spans="1:9">
      <c r="A58" s="26">
        <v>50</v>
      </c>
      <c r="B58" s="52" t="str">
        <f>'пр 3 РП'!B16</f>
        <v>Мобилизационная и вневойсковая подготовка</v>
      </c>
      <c r="C58" s="80" t="s">
        <v>93</v>
      </c>
      <c r="D58" s="80" t="s">
        <v>47</v>
      </c>
      <c r="E58" s="80"/>
      <c r="F58" s="80"/>
      <c r="G58" s="81">
        <f t="shared" si="15"/>
        <v>70.7</v>
      </c>
      <c r="H58" s="81">
        <f t="shared" si="15"/>
        <v>73.900000000000006</v>
      </c>
      <c r="I58" s="81">
        <f t="shared" si="15"/>
        <v>76.599999999999994</v>
      </c>
    </row>
    <row r="59" spans="1:9">
      <c r="A59" s="26">
        <v>51</v>
      </c>
      <c r="B59" s="50" t="s">
        <v>74</v>
      </c>
      <c r="C59" s="49" t="s">
        <v>93</v>
      </c>
      <c r="D59" s="49" t="s">
        <v>47</v>
      </c>
      <c r="E59" s="49" t="s">
        <v>172</v>
      </c>
      <c r="F59" s="49"/>
      <c r="G59" s="82">
        <f>G61</f>
        <v>70.7</v>
      </c>
      <c r="H59" s="82">
        <f>H61</f>
        <v>73.900000000000006</v>
      </c>
      <c r="I59" s="82">
        <f>I61</f>
        <v>76.599999999999994</v>
      </c>
    </row>
    <row r="60" spans="1:9">
      <c r="A60" s="26">
        <v>52</v>
      </c>
      <c r="B60" s="50" t="s">
        <v>136</v>
      </c>
      <c r="C60" s="49" t="s">
        <v>93</v>
      </c>
      <c r="D60" s="80" t="s">
        <v>47</v>
      </c>
      <c r="E60" s="49" t="s">
        <v>174</v>
      </c>
      <c r="F60" s="49"/>
      <c r="G60" s="82">
        <f>G61</f>
        <v>70.7</v>
      </c>
      <c r="H60" s="82">
        <f>H61</f>
        <v>73.900000000000006</v>
      </c>
      <c r="I60" s="82"/>
    </row>
    <row r="61" spans="1:9" ht="22.5">
      <c r="A61" s="26">
        <v>53</v>
      </c>
      <c r="B61" s="50" t="s">
        <v>72</v>
      </c>
      <c r="C61" s="49" t="s">
        <v>93</v>
      </c>
      <c r="D61" s="49" t="s">
        <v>47</v>
      </c>
      <c r="E61" s="49" t="s">
        <v>180</v>
      </c>
      <c r="F61" s="49"/>
      <c r="G61" s="82">
        <f>G62+G64</f>
        <v>70.7</v>
      </c>
      <c r="H61" s="82">
        <f t="shared" ref="H61:I61" si="16">H62+H64</f>
        <v>73.900000000000006</v>
      </c>
      <c r="I61" s="82">
        <f t="shared" si="16"/>
        <v>76.599999999999994</v>
      </c>
    </row>
    <row r="62" spans="1:9" ht="33.75">
      <c r="A62" s="26">
        <v>54</v>
      </c>
      <c r="B62" s="50" t="s">
        <v>33</v>
      </c>
      <c r="C62" s="49" t="s">
        <v>93</v>
      </c>
      <c r="D62" s="49" t="s">
        <v>47</v>
      </c>
      <c r="E62" s="49" t="s">
        <v>180</v>
      </c>
      <c r="F62" s="49">
        <v>100</v>
      </c>
      <c r="G62" s="82">
        <f>G63</f>
        <v>67.3</v>
      </c>
      <c r="H62" s="82">
        <f>H63</f>
        <v>71.900000000000006</v>
      </c>
      <c r="I62" s="82">
        <f>I63</f>
        <v>76.599999999999994</v>
      </c>
    </row>
    <row r="63" spans="1:9">
      <c r="A63" s="26">
        <v>55</v>
      </c>
      <c r="B63" s="87" t="s">
        <v>58</v>
      </c>
      <c r="C63" s="88" t="s">
        <v>93</v>
      </c>
      <c r="D63" s="88" t="s">
        <v>47</v>
      </c>
      <c r="E63" s="88" t="s">
        <v>180</v>
      </c>
      <c r="F63" s="88" t="s">
        <v>134</v>
      </c>
      <c r="G63" s="89">
        <v>67.3</v>
      </c>
      <c r="H63" s="89">
        <v>71.900000000000006</v>
      </c>
      <c r="I63" s="89">
        <v>76.599999999999994</v>
      </c>
    </row>
    <row r="64" spans="1:9">
      <c r="A64" s="26">
        <v>56</v>
      </c>
      <c r="B64" s="50" t="s">
        <v>36</v>
      </c>
      <c r="C64" s="49" t="s">
        <v>93</v>
      </c>
      <c r="D64" s="49" t="s">
        <v>47</v>
      </c>
      <c r="E64" s="49" t="s">
        <v>180</v>
      </c>
      <c r="F64" s="49">
        <v>200</v>
      </c>
      <c r="G64" s="82">
        <f>G65</f>
        <v>3.4</v>
      </c>
      <c r="H64" s="82">
        <f>H65</f>
        <v>2</v>
      </c>
      <c r="I64" s="82">
        <f>I65</f>
        <v>0</v>
      </c>
    </row>
    <row r="65" spans="1:9" ht="22.5">
      <c r="A65" s="26">
        <v>57</v>
      </c>
      <c r="B65" s="87" t="s">
        <v>37</v>
      </c>
      <c r="C65" s="88" t="s">
        <v>93</v>
      </c>
      <c r="D65" s="88" t="s">
        <v>47</v>
      </c>
      <c r="E65" s="88" t="s">
        <v>180</v>
      </c>
      <c r="F65" s="88" t="s">
        <v>159</v>
      </c>
      <c r="G65" s="89">
        <v>3.4</v>
      </c>
      <c r="H65" s="89">
        <v>2</v>
      </c>
      <c r="I65" s="89"/>
    </row>
    <row r="66" spans="1:9">
      <c r="A66" s="26">
        <v>58</v>
      </c>
      <c r="B66" s="52" t="str">
        <f>'пр 3 РП'!B17</f>
        <v>Национальная безопасность и правоохранительная деятельность</v>
      </c>
      <c r="C66" s="80" t="s">
        <v>93</v>
      </c>
      <c r="D66" s="80" t="s">
        <v>48</v>
      </c>
      <c r="E66" s="80"/>
      <c r="F66" s="80"/>
      <c r="G66" s="81">
        <f>G67+G81</f>
        <v>184.1</v>
      </c>
      <c r="H66" s="81">
        <f>H67+H81</f>
        <v>323.59999999999997</v>
      </c>
      <c r="I66" s="81">
        <f>I67+I81</f>
        <v>327.2</v>
      </c>
    </row>
    <row r="67" spans="1:9" ht="22.5">
      <c r="A67" s="26">
        <v>59</v>
      </c>
      <c r="B67" s="52" t="s">
        <v>258</v>
      </c>
      <c r="C67" s="80" t="s">
        <v>93</v>
      </c>
      <c r="D67" s="80" t="s">
        <v>3</v>
      </c>
      <c r="E67" s="80"/>
      <c r="F67" s="80"/>
      <c r="G67" s="81">
        <f t="shared" ref="G67:I68" si="17">G68</f>
        <v>183.1</v>
      </c>
      <c r="H67" s="81">
        <f t="shared" si="17"/>
        <v>322.59999999999997</v>
      </c>
      <c r="I67" s="81">
        <f t="shared" si="17"/>
        <v>326.2</v>
      </c>
    </row>
    <row r="68" spans="1:9" ht="22.5">
      <c r="A68" s="26">
        <v>60</v>
      </c>
      <c r="B68" s="50" t="s">
        <v>68</v>
      </c>
      <c r="C68" s="49" t="s">
        <v>93</v>
      </c>
      <c r="D68" s="49" t="s">
        <v>3</v>
      </c>
      <c r="E68" s="49" t="s">
        <v>181</v>
      </c>
      <c r="F68" s="49"/>
      <c r="G68" s="82">
        <f t="shared" si="17"/>
        <v>183.1</v>
      </c>
      <c r="H68" s="82">
        <f t="shared" si="17"/>
        <v>322.59999999999997</v>
      </c>
      <c r="I68" s="82">
        <f t="shared" si="17"/>
        <v>326.2</v>
      </c>
    </row>
    <row r="69" spans="1:9" ht="74.25" customHeight="1">
      <c r="A69" s="26">
        <v>61</v>
      </c>
      <c r="B69" s="50" t="s">
        <v>194</v>
      </c>
      <c r="C69" s="49" t="s">
        <v>93</v>
      </c>
      <c r="D69" s="49" t="s">
        <v>3</v>
      </c>
      <c r="E69" s="49" t="s">
        <v>182</v>
      </c>
      <c r="F69" s="49"/>
      <c r="G69" s="82">
        <f>G70+G73+G78</f>
        <v>183.1</v>
      </c>
      <c r="H69" s="82">
        <f t="shared" ref="H69:I69" si="18">H73+H78</f>
        <v>322.59999999999997</v>
      </c>
      <c r="I69" s="82">
        <f t="shared" si="18"/>
        <v>326.2</v>
      </c>
    </row>
    <row r="70" spans="1:9" ht="33.75">
      <c r="A70" s="26">
        <v>62</v>
      </c>
      <c r="B70" s="50" t="s">
        <v>287</v>
      </c>
      <c r="C70" s="49" t="s">
        <v>93</v>
      </c>
      <c r="D70" s="49" t="s">
        <v>3</v>
      </c>
      <c r="E70" s="49" t="s">
        <v>291</v>
      </c>
      <c r="F70" s="49"/>
      <c r="G70" s="82">
        <f>G71</f>
        <v>20.5</v>
      </c>
      <c r="H70" s="82">
        <f t="shared" ref="H70" si="19">H71</f>
        <v>0</v>
      </c>
      <c r="I70" s="82">
        <f t="shared" ref="I70" si="20">I71</f>
        <v>0</v>
      </c>
    </row>
    <row r="71" spans="1:9" ht="33.75">
      <c r="A71" s="26">
        <v>63</v>
      </c>
      <c r="B71" s="50" t="s">
        <v>33</v>
      </c>
      <c r="C71" s="49" t="s">
        <v>93</v>
      </c>
      <c r="D71" s="49" t="s">
        <v>3</v>
      </c>
      <c r="E71" s="49" t="s">
        <v>291</v>
      </c>
      <c r="F71" s="49" t="s">
        <v>158</v>
      </c>
      <c r="G71" s="82">
        <f t="shared" ref="G71:I71" si="21">G72</f>
        <v>20.5</v>
      </c>
      <c r="H71" s="82">
        <f t="shared" si="21"/>
        <v>0</v>
      </c>
      <c r="I71" s="82">
        <f t="shared" si="21"/>
        <v>0</v>
      </c>
    </row>
    <row r="72" spans="1:9">
      <c r="A72" s="26">
        <v>64</v>
      </c>
      <c r="B72" s="84" t="s">
        <v>34</v>
      </c>
      <c r="C72" s="85" t="s">
        <v>93</v>
      </c>
      <c r="D72" s="85" t="s">
        <v>3</v>
      </c>
      <c r="E72" s="85" t="s">
        <v>291</v>
      </c>
      <c r="F72" s="85" t="s">
        <v>124</v>
      </c>
      <c r="G72" s="90">
        <v>20.5</v>
      </c>
      <c r="H72" s="90"/>
      <c r="I72" s="90"/>
    </row>
    <row r="73" spans="1:9" ht="45">
      <c r="A73" s="26">
        <v>65</v>
      </c>
      <c r="B73" s="50" t="s">
        <v>263</v>
      </c>
      <c r="C73" s="49" t="s">
        <v>93</v>
      </c>
      <c r="D73" s="49" t="s">
        <v>3</v>
      </c>
      <c r="E73" s="49" t="s">
        <v>262</v>
      </c>
      <c r="F73" s="49"/>
      <c r="G73" s="82">
        <f>G74+G76</f>
        <v>105.69999999999999</v>
      </c>
      <c r="H73" s="82">
        <f t="shared" ref="H73:I73" si="22">H74+H76</f>
        <v>288.39999999999998</v>
      </c>
      <c r="I73" s="82">
        <f t="shared" si="22"/>
        <v>288.39999999999998</v>
      </c>
    </row>
    <row r="74" spans="1:9" ht="33.75">
      <c r="A74" s="26">
        <v>66</v>
      </c>
      <c r="B74" s="50" t="s">
        <v>33</v>
      </c>
      <c r="C74" s="49" t="s">
        <v>93</v>
      </c>
      <c r="D74" s="49" t="s">
        <v>3</v>
      </c>
      <c r="E74" s="49" t="s">
        <v>262</v>
      </c>
      <c r="F74" s="49">
        <v>100</v>
      </c>
      <c r="G74" s="82">
        <f>G75</f>
        <v>74.3</v>
      </c>
      <c r="H74" s="82">
        <f>H75</f>
        <v>267.39999999999998</v>
      </c>
      <c r="I74" s="82">
        <f>I75</f>
        <v>267.39999999999998</v>
      </c>
    </row>
    <row r="75" spans="1:9">
      <c r="A75" s="26">
        <v>67</v>
      </c>
      <c r="B75" s="87" t="s">
        <v>34</v>
      </c>
      <c r="C75" s="88" t="s">
        <v>93</v>
      </c>
      <c r="D75" s="88" t="s">
        <v>3</v>
      </c>
      <c r="E75" s="88" t="s">
        <v>262</v>
      </c>
      <c r="F75" s="88" t="s">
        <v>124</v>
      </c>
      <c r="G75" s="89">
        <v>74.3</v>
      </c>
      <c r="H75" s="89">
        <v>267.39999999999998</v>
      </c>
      <c r="I75" s="89">
        <v>267.39999999999998</v>
      </c>
    </row>
    <row r="76" spans="1:9">
      <c r="A76" s="26">
        <v>68</v>
      </c>
      <c r="B76" s="50" t="s">
        <v>36</v>
      </c>
      <c r="C76" s="49" t="s">
        <v>93</v>
      </c>
      <c r="D76" s="49" t="s">
        <v>3</v>
      </c>
      <c r="E76" s="49" t="s">
        <v>262</v>
      </c>
      <c r="F76" s="49">
        <v>200</v>
      </c>
      <c r="G76" s="82">
        <f>G77</f>
        <v>31.4</v>
      </c>
      <c r="H76" s="82">
        <f>H77</f>
        <v>21</v>
      </c>
      <c r="I76" s="82">
        <f>I77</f>
        <v>21</v>
      </c>
    </row>
    <row r="77" spans="1:9" ht="22.5">
      <c r="A77" s="26">
        <v>69</v>
      </c>
      <c r="B77" s="87" t="s">
        <v>37</v>
      </c>
      <c r="C77" s="88" t="s">
        <v>93</v>
      </c>
      <c r="D77" s="88" t="s">
        <v>3</v>
      </c>
      <c r="E77" s="88" t="s">
        <v>262</v>
      </c>
      <c r="F77" s="88" t="s">
        <v>159</v>
      </c>
      <c r="G77" s="89">
        <v>31.4</v>
      </c>
      <c r="H77" s="89">
        <v>21</v>
      </c>
      <c r="I77" s="89">
        <v>21</v>
      </c>
    </row>
    <row r="78" spans="1:9" ht="45">
      <c r="A78" s="26">
        <v>70</v>
      </c>
      <c r="B78" s="50" t="s">
        <v>341</v>
      </c>
      <c r="C78" s="49" t="s">
        <v>93</v>
      </c>
      <c r="D78" s="49" t="s">
        <v>3</v>
      </c>
      <c r="E78" s="49" t="s">
        <v>5</v>
      </c>
      <c r="F78" s="49"/>
      <c r="G78" s="82">
        <f>G79</f>
        <v>56.9</v>
      </c>
      <c r="H78" s="82">
        <f t="shared" ref="G78:I79" si="23">H79</f>
        <v>34.200000000000003</v>
      </c>
      <c r="I78" s="82">
        <f t="shared" si="23"/>
        <v>37.799999999999997</v>
      </c>
    </row>
    <row r="79" spans="1:9">
      <c r="A79" s="26">
        <v>71</v>
      </c>
      <c r="B79" s="50" t="s">
        <v>36</v>
      </c>
      <c r="C79" s="49" t="s">
        <v>93</v>
      </c>
      <c r="D79" s="49" t="s">
        <v>3</v>
      </c>
      <c r="E79" s="49" t="s">
        <v>5</v>
      </c>
      <c r="F79" s="49">
        <v>200</v>
      </c>
      <c r="G79" s="82">
        <f t="shared" si="23"/>
        <v>56.9</v>
      </c>
      <c r="H79" s="82">
        <f t="shared" si="23"/>
        <v>34.200000000000003</v>
      </c>
      <c r="I79" s="82">
        <f t="shared" si="23"/>
        <v>37.799999999999997</v>
      </c>
    </row>
    <row r="80" spans="1:9" ht="22.5">
      <c r="A80" s="26">
        <v>72</v>
      </c>
      <c r="B80" s="87" t="s">
        <v>37</v>
      </c>
      <c r="C80" s="88" t="s">
        <v>93</v>
      </c>
      <c r="D80" s="88" t="s">
        <v>3</v>
      </c>
      <c r="E80" s="88" t="s">
        <v>5</v>
      </c>
      <c r="F80" s="88" t="s">
        <v>159</v>
      </c>
      <c r="G80" s="89">
        <v>56.9</v>
      </c>
      <c r="H80" s="89">
        <v>34.200000000000003</v>
      </c>
      <c r="I80" s="89">
        <v>37.799999999999997</v>
      </c>
    </row>
    <row r="81" spans="1:9" ht="22.5">
      <c r="A81" s="26">
        <v>73</v>
      </c>
      <c r="B81" s="52" t="str">
        <f>'пр 3 РП'!B19</f>
        <v>Другие вопросы в области национальной безопасности и правоохранительной деятельности</v>
      </c>
      <c r="C81" s="80" t="s">
        <v>93</v>
      </c>
      <c r="D81" s="80" t="s">
        <v>49</v>
      </c>
      <c r="E81" s="80"/>
      <c r="F81" s="80"/>
      <c r="G81" s="81">
        <f>G84</f>
        <v>1</v>
      </c>
      <c r="H81" s="81">
        <f>H84</f>
        <v>1</v>
      </c>
      <c r="I81" s="81">
        <f>I84</f>
        <v>1</v>
      </c>
    </row>
    <row r="82" spans="1:9" ht="22.5">
      <c r="A82" s="26">
        <v>74</v>
      </c>
      <c r="B82" s="50" t="s">
        <v>68</v>
      </c>
      <c r="C82" s="49" t="s">
        <v>93</v>
      </c>
      <c r="D82" s="49" t="s">
        <v>49</v>
      </c>
      <c r="E82" s="49" t="s">
        <v>181</v>
      </c>
      <c r="F82" s="49"/>
      <c r="G82" s="82">
        <f t="shared" ref="G82:I85" si="24">G83</f>
        <v>1</v>
      </c>
      <c r="H82" s="82">
        <f t="shared" si="24"/>
        <v>1</v>
      </c>
      <c r="I82" s="82">
        <f t="shared" si="24"/>
        <v>1</v>
      </c>
    </row>
    <row r="83" spans="1:9" ht="45">
      <c r="A83" s="26">
        <v>75</v>
      </c>
      <c r="B83" s="50" t="s">
        <v>194</v>
      </c>
      <c r="C83" s="49" t="s">
        <v>93</v>
      </c>
      <c r="D83" s="49" t="s">
        <v>49</v>
      </c>
      <c r="E83" s="49" t="s">
        <v>182</v>
      </c>
      <c r="F83" s="49"/>
      <c r="G83" s="82">
        <f t="shared" si="24"/>
        <v>1</v>
      </c>
      <c r="H83" s="82">
        <f t="shared" si="24"/>
        <v>1</v>
      </c>
      <c r="I83" s="82">
        <f t="shared" si="24"/>
        <v>1</v>
      </c>
    </row>
    <row r="84" spans="1:9" ht="45">
      <c r="A84" s="26">
        <v>76</v>
      </c>
      <c r="B84" s="50" t="s">
        <v>195</v>
      </c>
      <c r="C84" s="49" t="s">
        <v>93</v>
      </c>
      <c r="D84" s="49" t="s">
        <v>49</v>
      </c>
      <c r="E84" s="49" t="s">
        <v>183</v>
      </c>
      <c r="F84" s="49"/>
      <c r="G84" s="82">
        <f t="shared" si="24"/>
        <v>1</v>
      </c>
      <c r="H84" s="82">
        <f t="shared" si="24"/>
        <v>1</v>
      </c>
      <c r="I84" s="82">
        <f t="shared" si="24"/>
        <v>1</v>
      </c>
    </row>
    <row r="85" spans="1:9">
      <c r="A85" s="26">
        <v>77</v>
      </c>
      <c r="B85" s="50" t="s">
        <v>36</v>
      </c>
      <c r="C85" s="49" t="s">
        <v>93</v>
      </c>
      <c r="D85" s="49" t="s">
        <v>49</v>
      </c>
      <c r="E85" s="49" t="s">
        <v>183</v>
      </c>
      <c r="F85" s="49">
        <v>200</v>
      </c>
      <c r="G85" s="82">
        <f t="shared" si="24"/>
        <v>1</v>
      </c>
      <c r="H85" s="82">
        <f t="shared" si="24"/>
        <v>1</v>
      </c>
      <c r="I85" s="82">
        <f t="shared" si="24"/>
        <v>1</v>
      </c>
    </row>
    <row r="86" spans="1:9" ht="22.5">
      <c r="A86" s="26">
        <v>78</v>
      </c>
      <c r="B86" s="87" t="s">
        <v>37</v>
      </c>
      <c r="C86" s="88" t="s">
        <v>93</v>
      </c>
      <c r="D86" s="88" t="s">
        <v>49</v>
      </c>
      <c r="E86" s="88" t="s">
        <v>183</v>
      </c>
      <c r="F86" s="88">
        <v>240</v>
      </c>
      <c r="G86" s="89">
        <v>1</v>
      </c>
      <c r="H86" s="89">
        <v>1</v>
      </c>
      <c r="I86" s="89">
        <v>1</v>
      </c>
    </row>
    <row r="87" spans="1:9">
      <c r="A87" s="26">
        <v>79</v>
      </c>
      <c r="B87" s="52" t="s">
        <v>19</v>
      </c>
      <c r="C87" s="80" t="s">
        <v>93</v>
      </c>
      <c r="D87" s="80" t="s">
        <v>50</v>
      </c>
      <c r="E87" s="80"/>
      <c r="F87" s="80"/>
      <c r="G87" s="81">
        <f>G88+G98</f>
        <v>603.4</v>
      </c>
      <c r="H87" s="81">
        <f t="shared" ref="H87:I87" si="25">H88</f>
        <v>274.89999999999998</v>
      </c>
      <c r="I87" s="81">
        <f t="shared" si="25"/>
        <v>283.60000000000002</v>
      </c>
    </row>
    <row r="88" spans="1:9">
      <c r="A88" s="26">
        <v>80</v>
      </c>
      <c r="B88" s="52" t="s">
        <v>20</v>
      </c>
      <c r="C88" s="80" t="s">
        <v>93</v>
      </c>
      <c r="D88" s="80" t="s">
        <v>51</v>
      </c>
      <c r="E88" s="49"/>
      <c r="F88" s="49"/>
      <c r="G88" s="81">
        <f>G92+G89+G95</f>
        <v>447</v>
      </c>
      <c r="H88" s="81">
        <f t="shared" ref="H88:I88" si="26">H92+H89+H95</f>
        <v>274.89999999999998</v>
      </c>
      <c r="I88" s="81">
        <f t="shared" si="26"/>
        <v>283.60000000000002</v>
      </c>
    </row>
    <row r="89" spans="1:9" ht="89.25" customHeight="1">
      <c r="A89" s="26">
        <v>81</v>
      </c>
      <c r="B89" s="50" t="s">
        <v>281</v>
      </c>
      <c r="C89" s="49" t="s">
        <v>93</v>
      </c>
      <c r="D89" s="49" t="s">
        <v>51</v>
      </c>
      <c r="E89" s="49" t="s">
        <v>280</v>
      </c>
      <c r="F89" s="49"/>
      <c r="G89" s="82">
        <f t="shared" ref="G89:I90" si="27">G90</f>
        <v>125.6</v>
      </c>
      <c r="H89" s="82">
        <f t="shared" si="27"/>
        <v>125.6</v>
      </c>
      <c r="I89" s="82">
        <f t="shared" si="27"/>
        <v>125.6</v>
      </c>
    </row>
    <row r="90" spans="1:9">
      <c r="A90" s="26">
        <v>82</v>
      </c>
      <c r="B90" s="50" t="s">
        <v>36</v>
      </c>
      <c r="C90" s="49" t="s">
        <v>93</v>
      </c>
      <c r="D90" s="49" t="s">
        <v>51</v>
      </c>
      <c r="E90" s="49" t="s">
        <v>280</v>
      </c>
      <c r="F90" s="49">
        <v>200</v>
      </c>
      <c r="G90" s="82">
        <f t="shared" si="27"/>
        <v>125.6</v>
      </c>
      <c r="H90" s="82">
        <f t="shared" si="27"/>
        <v>125.6</v>
      </c>
      <c r="I90" s="82">
        <f t="shared" si="27"/>
        <v>125.6</v>
      </c>
    </row>
    <row r="91" spans="1:9" ht="22.5">
      <c r="A91" s="26">
        <v>83</v>
      </c>
      <c r="B91" s="87" t="s">
        <v>37</v>
      </c>
      <c r="C91" s="88" t="s">
        <v>93</v>
      </c>
      <c r="D91" s="88" t="s">
        <v>51</v>
      </c>
      <c r="E91" s="88" t="s">
        <v>280</v>
      </c>
      <c r="F91" s="88" t="s">
        <v>159</v>
      </c>
      <c r="G91" s="89">
        <v>125.6</v>
      </c>
      <c r="H91" s="89">
        <v>125.6</v>
      </c>
      <c r="I91" s="89">
        <v>125.6</v>
      </c>
    </row>
    <row r="92" spans="1:9" ht="90" customHeight="1">
      <c r="A92" s="26">
        <v>84</v>
      </c>
      <c r="B92" s="50" t="s">
        <v>199</v>
      </c>
      <c r="C92" s="49" t="s">
        <v>93</v>
      </c>
      <c r="D92" s="49" t="s">
        <v>51</v>
      </c>
      <c r="E92" s="49" t="s">
        <v>200</v>
      </c>
      <c r="F92" s="49"/>
      <c r="G92" s="82">
        <f t="shared" ref="G92:I93" si="28">G93</f>
        <v>206.3</v>
      </c>
      <c r="H92" s="82">
        <f t="shared" si="28"/>
        <v>149.30000000000001</v>
      </c>
      <c r="I92" s="82">
        <f t="shared" si="28"/>
        <v>158</v>
      </c>
    </row>
    <row r="93" spans="1:9">
      <c r="A93" s="26">
        <v>85</v>
      </c>
      <c r="B93" s="50" t="s">
        <v>36</v>
      </c>
      <c r="C93" s="49" t="s">
        <v>93</v>
      </c>
      <c r="D93" s="49" t="s">
        <v>51</v>
      </c>
      <c r="E93" s="49" t="s">
        <v>200</v>
      </c>
      <c r="F93" s="49">
        <v>200</v>
      </c>
      <c r="G93" s="82">
        <f t="shared" si="28"/>
        <v>206.3</v>
      </c>
      <c r="H93" s="82">
        <f t="shared" si="28"/>
        <v>149.30000000000001</v>
      </c>
      <c r="I93" s="82">
        <f t="shared" si="28"/>
        <v>158</v>
      </c>
    </row>
    <row r="94" spans="1:9" ht="22.5">
      <c r="A94" s="26">
        <v>86</v>
      </c>
      <c r="B94" s="87" t="s">
        <v>37</v>
      </c>
      <c r="C94" s="88" t="s">
        <v>93</v>
      </c>
      <c r="D94" s="88" t="s">
        <v>51</v>
      </c>
      <c r="E94" s="88" t="s">
        <v>200</v>
      </c>
      <c r="F94" s="88" t="s">
        <v>159</v>
      </c>
      <c r="G94" s="89">
        <v>206.3</v>
      </c>
      <c r="H94" s="89">
        <v>149.30000000000001</v>
      </c>
      <c r="I94" s="89">
        <v>158</v>
      </c>
    </row>
    <row r="95" spans="1:9" ht="105" customHeight="1">
      <c r="A95" s="26">
        <v>87</v>
      </c>
      <c r="B95" s="50" t="s">
        <v>322</v>
      </c>
      <c r="C95" s="49" t="s">
        <v>93</v>
      </c>
      <c r="D95" s="49" t="s">
        <v>51</v>
      </c>
      <c r="E95" s="49" t="s">
        <v>323</v>
      </c>
      <c r="F95" s="49"/>
      <c r="G95" s="82">
        <f>G96</f>
        <v>115.1</v>
      </c>
      <c r="H95" s="82">
        <f t="shared" ref="H95:I96" si="29">H96</f>
        <v>0</v>
      </c>
      <c r="I95" s="82">
        <f t="shared" si="29"/>
        <v>0</v>
      </c>
    </row>
    <row r="96" spans="1:9">
      <c r="A96" s="26">
        <v>88</v>
      </c>
      <c r="B96" s="50" t="s">
        <v>36</v>
      </c>
      <c r="C96" s="49" t="s">
        <v>93</v>
      </c>
      <c r="D96" s="49" t="s">
        <v>51</v>
      </c>
      <c r="E96" s="49" t="s">
        <v>323</v>
      </c>
      <c r="F96" s="49">
        <v>200</v>
      </c>
      <c r="G96" s="82">
        <f>G97</f>
        <v>115.1</v>
      </c>
      <c r="H96" s="82">
        <f t="shared" si="29"/>
        <v>0</v>
      </c>
      <c r="I96" s="82">
        <f t="shared" si="29"/>
        <v>0</v>
      </c>
    </row>
    <row r="97" spans="1:9" ht="22.5">
      <c r="A97" s="26">
        <v>89</v>
      </c>
      <c r="B97" s="87" t="s">
        <v>37</v>
      </c>
      <c r="C97" s="88" t="s">
        <v>93</v>
      </c>
      <c r="D97" s="88" t="s">
        <v>51</v>
      </c>
      <c r="E97" s="88" t="s">
        <v>323</v>
      </c>
      <c r="F97" s="88" t="s">
        <v>159</v>
      </c>
      <c r="G97" s="89">
        <v>115.1</v>
      </c>
      <c r="H97" s="89"/>
      <c r="I97" s="89"/>
    </row>
    <row r="98" spans="1:9">
      <c r="A98" s="26">
        <v>90</v>
      </c>
      <c r="B98" s="52" t="s">
        <v>336</v>
      </c>
      <c r="C98" s="80" t="s">
        <v>93</v>
      </c>
      <c r="D98" s="80" t="s">
        <v>339</v>
      </c>
      <c r="E98" s="49"/>
      <c r="F98" s="49"/>
      <c r="G98" s="81">
        <f>G99</f>
        <v>156.4</v>
      </c>
      <c r="H98" s="81">
        <f t="shared" ref="H98:I98" si="30">H99</f>
        <v>125.6</v>
      </c>
      <c r="I98" s="81">
        <f t="shared" si="30"/>
        <v>125.6</v>
      </c>
    </row>
    <row r="99" spans="1:9" ht="56.25">
      <c r="A99" s="26">
        <v>91</v>
      </c>
      <c r="B99" s="50" t="s">
        <v>338</v>
      </c>
      <c r="C99" s="49" t="s">
        <v>93</v>
      </c>
      <c r="D99" s="49" t="s">
        <v>339</v>
      </c>
      <c r="E99" s="49" t="s">
        <v>337</v>
      </c>
      <c r="F99" s="49"/>
      <c r="G99" s="82">
        <f t="shared" ref="G99:I100" si="31">G100</f>
        <v>156.4</v>
      </c>
      <c r="H99" s="82">
        <f t="shared" si="31"/>
        <v>125.6</v>
      </c>
      <c r="I99" s="82">
        <f t="shared" si="31"/>
        <v>125.6</v>
      </c>
    </row>
    <row r="100" spans="1:9">
      <c r="A100" s="26">
        <v>92</v>
      </c>
      <c r="B100" s="50" t="s">
        <v>36</v>
      </c>
      <c r="C100" s="49" t="s">
        <v>93</v>
      </c>
      <c r="D100" s="49" t="s">
        <v>339</v>
      </c>
      <c r="E100" s="49" t="s">
        <v>337</v>
      </c>
      <c r="F100" s="49">
        <v>200</v>
      </c>
      <c r="G100" s="82">
        <f t="shared" si="31"/>
        <v>156.4</v>
      </c>
      <c r="H100" s="82">
        <f t="shared" si="31"/>
        <v>125.6</v>
      </c>
      <c r="I100" s="82">
        <f t="shared" si="31"/>
        <v>125.6</v>
      </c>
    </row>
    <row r="101" spans="1:9" ht="22.5">
      <c r="A101" s="26">
        <v>93</v>
      </c>
      <c r="B101" s="87" t="s">
        <v>37</v>
      </c>
      <c r="C101" s="88" t="s">
        <v>93</v>
      </c>
      <c r="D101" s="88" t="s">
        <v>339</v>
      </c>
      <c r="E101" s="88" t="s">
        <v>337</v>
      </c>
      <c r="F101" s="88" t="s">
        <v>159</v>
      </c>
      <c r="G101" s="89">
        <v>156.4</v>
      </c>
      <c r="H101" s="89">
        <v>125.6</v>
      </c>
      <c r="I101" s="89">
        <v>125.6</v>
      </c>
    </row>
    <row r="102" spans="1:9">
      <c r="A102" s="26">
        <v>94</v>
      </c>
      <c r="B102" s="92" t="s">
        <v>21</v>
      </c>
      <c r="C102" s="80" t="s">
        <v>93</v>
      </c>
      <c r="D102" s="80" t="s">
        <v>52</v>
      </c>
      <c r="E102" s="80"/>
      <c r="F102" s="80"/>
      <c r="G102" s="81">
        <f>G103+G123</f>
        <v>1871.4</v>
      </c>
      <c r="H102" s="81">
        <f>H103+H123</f>
        <v>1199.2</v>
      </c>
      <c r="I102" s="81">
        <f>I103+I123</f>
        <v>1199.2</v>
      </c>
    </row>
    <row r="103" spans="1:9">
      <c r="A103" s="26">
        <v>95</v>
      </c>
      <c r="B103" s="52" t="s">
        <v>22</v>
      </c>
      <c r="C103" s="80" t="s">
        <v>93</v>
      </c>
      <c r="D103" s="80" t="s">
        <v>53</v>
      </c>
      <c r="E103" s="80"/>
      <c r="F103" s="80"/>
      <c r="G103" s="81">
        <f t="shared" ref="G103:I104" si="32">G104</f>
        <v>894.3</v>
      </c>
      <c r="H103" s="81">
        <f t="shared" si="32"/>
        <v>267.3</v>
      </c>
      <c r="I103" s="81">
        <f t="shared" si="32"/>
        <v>267.3</v>
      </c>
    </row>
    <row r="104" spans="1:9" ht="22.5">
      <c r="A104" s="26">
        <v>96</v>
      </c>
      <c r="B104" s="50" t="s">
        <v>68</v>
      </c>
      <c r="C104" s="49" t="s">
        <v>93</v>
      </c>
      <c r="D104" s="49" t="s">
        <v>53</v>
      </c>
      <c r="E104" s="49" t="s">
        <v>181</v>
      </c>
      <c r="F104" s="49"/>
      <c r="G104" s="82">
        <f t="shared" si="32"/>
        <v>894.3</v>
      </c>
      <c r="H104" s="82">
        <f t="shared" si="32"/>
        <v>267.3</v>
      </c>
      <c r="I104" s="82">
        <f t="shared" si="32"/>
        <v>267.3</v>
      </c>
    </row>
    <row r="105" spans="1:9" ht="33.75">
      <c r="A105" s="26">
        <v>97</v>
      </c>
      <c r="B105" s="50" t="s">
        <v>198</v>
      </c>
      <c r="C105" s="49" t="s">
        <v>93</v>
      </c>
      <c r="D105" s="49" t="s">
        <v>53</v>
      </c>
      <c r="E105" s="49" t="s">
        <v>184</v>
      </c>
      <c r="F105" s="49"/>
      <c r="G105" s="82">
        <f>G106+G109+G112+G115</f>
        <v>894.3</v>
      </c>
      <c r="H105" s="82">
        <f t="shared" ref="H105:I105" si="33">H109+H112+H115</f>
        <v>267.3</v>
      </c>
      <c r="I105" s="82">
        <f t="shared" si="33"/>
        <v>267.3</v>
      </c>
    </row>
    <row r="106" spans="1:9" ht="45">
      <c r="A106" s="26">
        <v>98</v>
      </c>
      <c r="B106" s="50" t="s">
        <v>318</v>
      </c>
      <c r="C106" s="49" t="s">
        <v>93</v>
      </c>
      <c r="D106" s="49" t="s">
        <v>53</v>
      </c>
      <c r="E106" s="49" t="s">
        <v>317</v>
      </c>
      <c r="F106" s="49"/>
      <c r="G106" s="83">
        <f t="shared" ref="G106:I107" si="34">G107</f>
        <v>8.4</v>
      </c>
      <c r="H106" s="83">
        <f t="shared" si="34"/>
        <v>0</v>
      </c>
      <c r="I106" s="83">
        <f t="shared" si="34"/>
        <v>0</v>
      </c>
    </row>
    <row r="107" spans="1:9">
      <c r="A107" s="26">
        <v>99</v>
      </c>
      <c r="B107" s="50" t="s">
        <v>36</v>
      </c>
      <c r="C107" s="49" t="s">
        <v>93</v>
      </c>
      <c r="D107" s="49" t="s">
        <v>53</v>
      </c>
      <c r="E107" s="49" t="s">
        <v>317</v>
      </c>
      <c r="F107" s="49">
        <v>200</v>
      </c>
      <c r="G107" s="83">
        <f t="shared" si="34"/>
        <v>8.4</v>
      </c>
      <c r="H107" s="83">
        <f t="shared" si="34"/>
        <v>0</v>
      </c>
      <c r="I107" s="83">
        <f t="shared" si="34"/>
        <v>0</v>
      </c>
    </row>
    <row r="108" spans="1:9" ht="22.5">
      <c r="A108" s="26">
        <v>100</v>
      </c>
      <c r="B108" s="87" t="s">
        <v>37</v>
      </c>
      <c r="C108" s="88" t="s">
        <v>93</v>
      </c>
      <c r="D108" s="88" t="s">
        <v>53</v>
      </c>
      <c r="E108" s="88" t="s">
        <v>317</v>
      </c>
      <c r="F108" s="88" t="s">
        <v>159</v>
      </c>
      <c r="G108" s="93">
        <v>8.4</v>
      </c>
      <c r="H108" s="93"/>
      <c r="I108" s="93"/>
    </row>
    <row r="109" spans="1:9" ht="45">
      <c r="A109" s="26">
        <v>101</v>
      </c>
      <c r="B109" s="50" t="s">
        <v>214</v>
      </c>
      <c r="C109" s="49" t="s">
        <v>93</v>
      </c>
      <c r="D109" s="49" t="s">
        <v>53</v>
      </c>
      <c r="E109" s="49" t="s">
        <v>185</v>
      </c>
      <c r="F109" s="49"/>
      <c r="G109" s="82">
        <f t="shared" ref="G109:I110" si="35">G110</f>
        <v>299.3</v>
      </c>
      <c r="H109" s="82">
        <f t="shared" si="35"/>
        <v>238.4</v>
      </c>
      <c r="I109" s="82">
        <f t="shared" si="35"/>
        <v>238.4</v>
      </c>
    </row>
    <row r="110" spans="1:9">
      <c r="A110" s="26">
        <v>102</v>
      </c>
      <c r="B110" s="50" t="s">
        <v>36</v>
      </c>
      <c r="C110" s="49" t="s">
        <v>93</v>
      </c>
      <c r="D110" s="49" t="s">
        <v>53</v>
      </c>
      <c r="E110" s="49" t="s">
        <v>185</v>
      </c>
      <c r="F110" s="49">
        <v>200</v>
      </c>
      <c r="G110" s="82">
        <f t="shared" si="35"/>
        <v>299.3</v>
      </c>
      <c r="H110" s="82">
        <f t="shared" si="35"/>
        <v>238.4</v>
      </c>
      <c r="I110" s="82">
        <f t="shared" si="35"/>
        <v>238.4</v>
      </c>
    </row>
    <row r="111" spans="1:9" ht="22.5">
      <c r="A111" s="26">
        <v>103</v>
      </c>
      <c r="B111" s="87" t="s">
        <v>37</v>
      </c>
      <c r="C111" s="88" t="s">
        <v>93</v>
      </c>
      <c r="D111" s="88" t="s">
        <v>53</v>
      </c>
      <c r="E111" s="88" t="s">
        <v>185</v>
      </c>
      <c r="F111" s="88" t="s">
        <v>159</v>
      </c>
      <c r="G111" s="89">
        <v>299.3</v>
      </c>
      <c r="H111" s="89">
        <v>238.4</v>
      </c>
      <c r="I111" s="89">
        <v>238.4</v>
      </c>
    </row>
    <row r="112" spans="1:9" ht="45">
      <c r="A112" s="26">
        <v>104</v>
      </c>
      <c r="B112" s="50" t="s">
        <v>215</v>
      </c>
      <c r="C112" s="49" t="s">
        <v>93</v>
      </c>
      <c r="D112" s="49" t="s">
        <v>53</v>
      </c>
      <c r="E112" s="49" t="s">
        <v>186</v>
      </c>
      <c r="F112" s="49"/>
      <c r="G112" s="82">
        <f t="shared" ref="G112:I113" si="36">G113</f>
        <v>0</v>
      </c>
      <c r="H112" s="82">
        <f t="shared" si="36"/>
        <v>16.899999999999999</v>
      </c>
      <c r="I112" s="82">
        <f t="shared" si="36"/>
        <v>16.899999999999999</v>
      </c>
    </row>
    <row r="113" spans="1:9">
      <c r="A113" s="26">
        <v>105</v>
      </c>
      <c r="B113" s="50" t="s">
        <v>36</v>
      </c>
      <c r="C113" s="49" t="s">
        <v>93</v>
      </c>
      <c r="D113" s="49" t="s">
        <v>53</v>
      </c>
      <c r="E113" s="49" t="s">
        <v>186</v>
      </c>
      <c r="F113" s="49">
        <v>200</v>
      </c>
      <c r="G113" s="82">
        <f t="shared" si="36"/>
        <v>0</v>
      </c>
      <c r="H113" s="82">
        <f t="shared" si="36"/>
        <v>16.899999999999999</v>
      </c>
      <c r="I113" s="82">
        <f t="shared" si="36"/>
        <v>16.899999999999999</v>
      </c>
    </row>
    <row r="114" spans="1:9" ht="22.5">
      <c r="A114" s="26">
        <v>106</v>
      </c>
      <c r="B114" s="87" t="s">
        <v>37</v>
      </c>
      <c r="C114" s="88" t="s">
        <v>93</v>
      </c>
      <c r="D114" s="88" t="s">
        <v>53</v>
      </c>
      <c r="E114" s="88" t="s">
        <v>186</v>
      </c>
      <c r="F114" s="88" t="s">
        <v>159</v>
      </c>
      <c r="G114" s="89"/>
      <c r="H114" s="89">
        <v>16.899999999999999</v>
      </c>
      <c r="I114" s="89">
        <v>16.899999999999999</v>
      </c>
    </row>
    <row r="115" spans="1:9" ht="45">
      <c r="A115" s="26">
        <v>107</v>
      </c>
      <c r="B115" s="50" t="s">
        <v>216</v>
      </c>
      <c r="C115" s="49" t="s">
        <v>93</v>
      </c>
      <c r="D115" s="49" t="s">
        <v>53</v>
      </c>
      <c r="E115" s="49" t="s">
        <v>187</v>
      </c>
      <c r="F115" s="49"/>
      <c r="G115" s="82">
        <f>G116+G118+G120</f>
        <v>586.6</v>
      </c>
      <c r="H115" s="82">
        <f t="shared" ref="H115:I115" si="37">H116+H118+H120</f>
        <v>12</v>
      </c>
      <c r="I115" s="82">
        <f t="shared" si="37"/>
        <v>12</v>
      </c>
    </row>
    <row r="116" spans="1:9" ht="33.75">
      <c r="A116" s="26">
        <v>108</v>
      </c>
      <c r="B116" s="50" t="s">
        <v>33</v>
      </c>
      <c r="C116" s="49" t="s">
        <v>93</v>
      </c>
      <c r="D116" s="49" t="s">
        <v>53</v>
      </c>
      <c r="E116" s="49" t="s">
        <v>187</v>
      </c>
      <c r="F116" s="49">
        <v>100</v>
      </c>
      <c r="G116" s="82">
        <f>G117</f>
        <v>5.9</v>
      </c>
      <c r="H116" s="82">
        <f>H117</f>
        <v>10</v>
      </c>
      <c r="I116" s="82">
        <f>I117</f>
        <v>10</v>
      </c>
    </row>
    <row r="117" spans="1:9" s="18" customFormat="1" ht="15.75">
      <c r="A117" s="26">
        <v>109</v>
      </c>
      <c r="B117" s="87" t="s">
        <v>34</v>
      </c>
      <c r="C117" s="88" t="s">
        <v>93</v>
      </c>
      <c r="D117" s="88" t="s">
        <v>53</v>
      </c>
      <c r="E117" s="88" t="s">
        <v>187</v>
      </c>
      <c r="F117" s="88" t="s">
        <v>124</v>
      </c>
      <c r="G117" s="89">
        <v>5.9</v>
      </c>
      <c r="H117" s="89">
        <v>10</v>
      </c>
      <c r="I117" s="89">
        <v>10</v>
      </c>
    </row>
    <row r="118" spans="1:9">
      <c r="A118" s="26">
        <v>110</v>
      </c>
      <c r="B118" s="50" t="s">
        <v>36</v>
      </c>
      <c r="C118" s="49" t="s">
        <v>93</v>
      </c>
      <c r="D118" s="49" t="s">
        <v>53</v>
      </c>
      <c r="E118" s="49" t="s">
        <v>187</v>
      </c>
      <c r="F118" s="49">
        <v>200</v>
      </c>
      <c r="G118" s="82">
        <f>G119</f>
        <v>0</v>
      </c>
      <c r="H118" s="82">
        <f>H119</f>
        <v>2</v>
      </c>
      <c r="I118" s="82">
        <f>I119</f>
        <v>2</v>
      </c>
    </row>
    <row r="119" spans="1:9" ht="22.5">
      <c r="A119" s="26">
        <v>111</v>
      </c>
      <c r="B119" s="87" t="s">
        <v>37</v>
      </c>
      <c r="C119" s="88" t="s">
        <v>93</v>
      </c>
      <c r="D119" s="88" t="s">
        <v>53</v>
      </c>
      <c r="E119" s="88" t="s">
        <v>187</v>
      </c>
      <c r="F119" s="88" t="s">
        <v>159</v>
      </c>
      <c r="G119" s="89"/>
      <c r="H119" s="89">
        <v>2</v>
      </c>
      <c r="I119" s="89">
        <v>2</v>
      </c>
    </row>
    <row r="120" spans="1:9" ht="67.5">
      <c r="A120" s="26">
        <v>112</v>
      </c>
      <c r="B120" s="50" t="s">
        <v>264</v>
      </c>
      <c r="C120" s="49" t="s">
        <v>93</v>
      </c>
      <c r="D120" s="49" t="s">
        <v>53</v>
      </c>
      <c r="E120" s="49" t="s">
        <v>304</v>
      </c>
      <c r="F120" s="49"/>
      <c r="G120" s="82">
        <f t="shared" ref="G120:I121" si="38">G121</f>
        <v>580.70000000000005</v>
      </c>
      <c r="H120" s="82">
        <f t="shared" si="38"/>
        <v>0</v>
      </c>
      <c r="I120" s="82">
        <f t="shared" si="38"/>
        <v>0</v>
      </c>
    </row>
    <row r="121" spans="1:9">
      <c r="A121" s="26">
        <v>113</v>
      </c>
      <c r="B121" s="50" t="s">
        <v>36</v>
      </c>
      <c r="C121" s="49" t="s">
        <v>93</v>
      </c>
      <c r="D121" s="49" t="s">
        <v>53</v>
      </c>
      <c r="E121" s="49" t="s">
        <v>304</v>
      </c>
      <c r="F121" s="49" t="s">
        <v>85</v>
      </c>
      <c r="G121" s="82">
        <f t="shared" si="38"/>
        <v>580.70000000000005</v>
      </c>
      <c r="H121" s="82">
        <f t="shared" si="38"/>
        <v>0</v>
      </c>
      <c r="I121" s="82">
        <f t="shared" si="38"/>
        <v>0</v>
      </c>
    </row>
    <row r="122" spans="1:9" ht="22.5">
      <c r="A122" s="26">
        <v>114</v>
      </c>
      <c r="B122" s="87" t="s">
        <v>37</v>
      </c>
      <c r="C122" s="88" t="s">
        <v>93</v>
      </c>
      <c r="D122" s="88" t="s">
        <v>53</v>
      </c>
      <c r="E122" s="88" t="s">
        <v>304</v>
      </c>
      <c r="F122" s="88" t="s">
        <v>159</v>
      </c>
      <c r="G122" s="89">
        <v>580.70000000000005</v>
      </c>
      <c r="H122" s="89"/>
      <c r="I122" s="89"/>
    </row>
    <row r="123" spans="1:9">
      <c r="A123" s="26">
        <v>115</v>
      </c>
      <c r="B123" s="52" t="str">
        <f>'пр 3 РП'!B25</f>
        <v>Другие вопросы в области жилищно-коммунального хозяйства</v>
      </c>
      <c r="C123" s="80" t="s">
        <v>93</v>
      </c>
      <c r="D123" s="80" t="s">
        <v>54</v>
      </c>
      <c r="E123" s="80"/>
      <c r="F123" s="80"/>
      <c r="G123" s="81">
        <f>G124</f>
        <v>977.1</v>
      </c>
      <c r="H123" s="81">
        <f t="shared" ref="G123:I124" si="39">H124</f>
        <v>931.9</v>
      </c>
      <c r="I123" s="81">
        <f t="shared" si="39"/>
        <v>931.9</v>
      </c>
    </row>
    <row r="124" spans="1:9" ht="22.5">
      <c r="A124" s="26">
        <v>116</v>
      </c>
      <c r="B124" s="50" t="s">
        <v>68</v>
      </c>
      <c r="C124" s="49" t="s">
        <v>93</v>
      </c>
      <c r="D124" s="49" t="s">
        <v>54</v>
      </c>
      <c r="E124" s="49" t="s">
        <v>181</v>
      </c>
      <c r="F124" s="49"/>
      <c r="G124" s="82">
        <f t="shared" si="39"/>
        <v>977.1</v>
      </c>
      <c r="H124" s="82">
        <f t="shared" si="39"/>
        <v>931.9</v>
      </c>
      <c r="I124" s="82">
        <f t="shared" si="39"/>
        <v>931.9</v>
      </c>
    </row>
    <row r="125" spans="1:9" ht="45">
      <c r="A125" s="26">
        <v>117</v>
      </c>
      <c r="B125" s="50" t="s">
        <v>194</v>
      </c>
      <c r="C125" s="49" t="s">
        <v>93</v>
      </c>
      <c r="D125" s="49" t="s">
        <v>54</v>
      </c>
      <c r="E125" s="49" t="s">
        <v>182</v>
      </c>
      <c r="F125" s="49"/>
      <c r="G125" s="82">
        <f>G126+G129</f>
        <v>977.1</v>
      </c>
      <c r="H125" s="82">
        <f>H129</f>
        <v>931.9</v>
      </c>
      <c r="I125" s="82">
        <f>I129</f>
        <v>931.9</v>
      </c>
    </row>
    <row r="126" spans="1:9" ht="33.75">
      <c r="A126" s="26">
        <v>118</v>
      </c>
      <c r="B126" s="50" t="s">
        <v>287</v>
      </c>
      <c r="C126" s="49" t="s">
        <v>93</v>
      </c>
      <c r="D126" s="49" t="s">
        <v>54</v>
      </c>
      <c r="E126" s="49" t="s">
        <v>291</v>
      </c>
      <c r="F126" s="49"/>
      <c r="G126" s="82">
        <f>G127</f>
        <v>55</v>
      </c>
      <c r="H126" s="82">
        <f t="shared" ref="H126" si="40">H127</f>
        <v>0</v>
      </c>
      <c r="I126" s="82">
        <f t="shared" ref="I126" si="41">I127</f>
        <v>0</v>
      </c>
    </row>
    <row r="127" spans="1:9" ht="33.75">
      <c r="A127" s="26">
        <v>119</v>
      </c>
      <c r="B127" s="50" t="s">
        <v>33</v>
      </c>
      <c r="C127" s="49" t="s">
        <v>93</v>
      </c>
      <c r="D127" s="49" t="s">
        <v>54</v>
      </c>
      <c r="E127" s="49" t="s">
        <v>291</v>
      </c>
      <c r="F127" s="49" t="s">
        <v>158</v>
      </c>
      <c r="G127" s="82">
        <f t="shared" ref="G127:I127" si="42">G128</f>
        <v>55</v>
      </c>
      <c r="H127" s="82">
        <f t="shared" si="42"/>
        <v>0</v>
      </c>
      <c r="I127" s="82">
        <f t="shared" si="42"/>
        <v>0</v>
      </c>
    </row>
    <row r="128" spans="1:9">
      <c r="A128" s="26">
        <v>120</v>
      </c>
      <c r="B128" s="84" t="s">
        <v>34</v>
      </c>
      <c r="C128" s="85" t="s">
        <v>93</v>
      </c>
      <c r="D128" s="85" t="s">
        <v>54</v>
      </c>
      <c r="E128" s="85" t="s">
        <v>291</v>
      </c>
      <c r="F128" s="85" t="s">
        <v>124</v>
      </c>
      <c r="G128" s="90">
        <v>55</v>
      </c>
      <c r="H128" s="90"/>
      <c r="I128" s="90"/>
    </row>
    <row r="129" spans="1:9" ht="45">
      <c r="A129" s="26">
        <v>121</v>
      </c>
      <c r="B129" s="50" t="s">
        <v>196</v>
      </c>
      <c r="C129" s="49" t="s">
        <v>93</v>
      </c>
      <c r="D129" s="49" t="s">
        <v>54</v>
      </c>
      <c r="E129" s="49" t="s">
        <v>188</v>
      </c>
      <c r="F129" s="49"/>
      <c r="G129" s="82">
        <f>G130+G132+G134</f>
        <v>922.1</v>
      </c>
      <c r="H129" s="82">
        <f>H130+H132+H134</f>
        <v>931.9</v>
      </c>
      <c r="I129" s="82">
        <f>I130+I132+I134</f>
        <v>931.9</v>
      </c>
    </row>
    <row r="130" spans="1:9" ht="33.75">
      <c r="A130" s="26">
        <v>122</v>
      </c>
      <c r="B130" s="50" t="s">
        <v>33</v>
      </c>
      <c r="C130" s="49" t="s">
        <v>93</v>
      </c>
      <c r="D130" s="49" t="s">
        <v>54</v>
      </c>
      <c r="E130" s="49" t="s">
        <v>188</v>
      </c>
      <c r="F130" s="49">
        <v>100</v>
      </c>
      <c r="G130" s="82">
        <f>G131</f>
        <v>732.5</v>
      </c>
      <c r="H130" s="82">
        <f>H131</f>
        <v>763.9</v>
      </c>
      <c r="I130" s="82">
        <f>I131</f>
        <v>763.9</v>
      </c>
    </row>
    <row r="131" spans="1:9">
      <c r="A131" s="26">
        <v>123</v>
      </c>
      <c r="B131" s="87" t="s">
        <v>34</v>
      </c>
      <c r="C131" s="88" t="s">
        <v>93</v>
      </c>
      <c r="D131" s="88" t="s">
        <v>54</v>
      </c>
      <c r="E131" s="88" t="s">
        <v>188</v>
      </c>
      <c r="F131" s="88" t="s">
        <v>124</v>
      </c>
      <c r="G131" s="89">
        <v>732.5</v>
      </c>
      <c r="H131" s="89">
        <v>763.9</v>
      </c>
      <c r="I131" s="89">
        <v>763.9</v>
      </c>
    </row>
    <row r="132" spans="1:9">
      <c r="A132" s="26">
        <v>124</v>
      </c>
      <c r="B132" s="50" t="s">
        <v>36</v>
      </c>
      <c r="C132" s="49" t="s">
        <v>93</v>
      </c>
      <c r="D132" s="49" t="s">
        <v>54</v>
      </c>
      <c r="E132" s="49" t="s">
        <v>188</v>
      </c>
      <c r="F132" s="49">
        <v>200</v>
      </c>
      <c r="G132" s="82">
        <f>G133</f>
        <v>176.1</v>
      </c>
      <c r="H132" s="82">
        <f>H133</f>
        <v>155</v>
      </c>
      <c r="I132" s="82">
        <f>I133</f>
        <v>155</v>
      </c>
    </row>
    <row r="133" spans="1:9" ht="22.5">
      <c r="A133" s="26">
        <v>125</v>
      </c>
      <c r="B133" s="87" t="s">
        <v>37</v>
      </c>
      <c r="C133" s="88" t="s">
        <v>93</v>
      </c>
      <c r="D133" s="88" t="s">
        <v>54</v>
      </c>
      <c r="E133" s="88" t="s">
        <v>188</v>
      </c>
      <c r="F133" s="88" t="s">
        <v>159</v>
      </c>
      <c r="G133" s="89">
        <v>176.1</v>
      </c>
      <c r="H133" s="89">
        <v>155</v>
      </c>
      <c r="I133" s="89">
        <v>155</v>
      </c>
    </row>
    <row r="134" spans="1:9">
      <c r="A134" s="26">
        <v>126</v>
      </c>
      <c r="B134" s="50" t="s">
        <v>82</v>
      </c>
      <c r="C134" s="49" t="s">
        <v>93</v>
      </c>
      <c r="D134" s="49" t="s">
        <v>54</v>
      </c>
      <c r="E134" s="49" t="s">
        <v>188</v>
      </c>
      <c r="F134" s="49" t="s">
        <v>138</v>
      </c>
      <c r="G134" s="82">
        <f>G135</f>
        <v>13.5</v>
      </c>
      <c r="H134" s="82">
        <f>H135</f>
        <v>13</v>
      </c>
      <c r="I134" s="82">
        <f>I135</f>
        <v>13</v>
      </c>
    </row>
    <row r="135" spans="1:9">
      <c r="A135" s="26">
        <v>127</v>
      </c>
      <c r="B135" s="87" t="s">
        <v>6</v>
      </c>
      <c r="C135" s="88" t="s">
        <v>93</v>
      </c>
      <c r="D135" s="88" t="s">
        <v>54</v>
      </c>
      <c r="E135" s="88" t="s">
        <v>188</v>
      </c>
      <c r="F135" s="88" t="s">
        <v>7</v>
      </c>
      <c r="G135" s="89">
        <v>13.5</v>
      </c>
      <c r="H135" s="89">
        <v>13</v>
      </c>
      <c r="I135" s="89">
        <v>13</v>
      </c>
    </row>
    <row r="136" spans="1:9">
      <c r="A136" s="26">
        <v>128</v>
      </c>
      <c r="B136" s="52" t="str">
        <f>'пр 3 РП'!B26</f>
        <v xml:space="preserve">Культура, кинематография </v>
      </c>
      <c r="C136" s="80" t="s">
        <v>93</v>
      </c>
      <c r="D136" s="80" t="s">
        <v>55</v>
      </c>
      <c r="E136" s="80"/>
      <c r="F136" s="80"/>
      <c r="G136" s="81">
        <f>G138+G141</f>
        <v>3806.4</v>
      </c>
      <c r="H136" s="81">
        <f>H141</f>
        <v>3653.3</v>
      </c>
      <c r="I136" s="81">
        <f>I141</f>
        <v>3653.3</v>
      </c>
    </row>
    <row r="137" spans="1:9">
      <c r="A137" s="26">
        <v>129</v>
      </c>
      <c r="B137" s="52" t="s">
        <v>24</v>
      </c>
      <c r="C137" s="80" t="s">
        <v>93</v>
      </c>
      <c r="D137" s="80" t="s">
        <v>56</v>
      </c>
      <c r="E137" s="80"/>
      <c r="F137" s="80"/>
      <c r="G137" s="81">
        <f>G136</f>
        <v>3806.4</v>
      </c>
      <c r="H137" s="81">
        <f t="shared" ref="H137:I137" si="43">H136</f>
        <v>3653.3</v>
      </c>
      <c r="I137" s="81">
        <f t="shared" si="43"/>
        <v>3653.3</v>
      </c>
    </row>
    <row r="138" spans="1:9" ht="33.75">
      <c r="A138" s="26">
        <v>130</v>
      </c>
      <c r="B138" s="50" t="s">
        <v>287</v>
      </c>
      <c r="C138" s="49" t="s">
        <v>93</v>
      </c>
      <c r="D138" s="49" t="s">
        <v>56</v>
      </c>
      <c r="E138" s="49" t="s">
        <v>292</v>
      </c>
      <c r="F138" s="49"/>
      <c r="G138" s="82">
        <f>G139</f>
        <v>153.1</v>
      </c>
      <c r="H138" s="82">
        <f t="shared" ref="H138" si="44">H139</f>
        <v>0</v>
      </c>
      <c r="I138" s="82">
        <f t="shared" ref="I138" si="45">I139</f>
        <v>0</v>
      </c>
    </row>
    <row r="139" spans="1:9">
      <c r="A139" s="26">
        <v>131</v>
      </c>
      <c r="B139" s="50" t="s">
        <v>39</v>
      </c>
      <c r="C139" s="49" t="s">
        <v>93</v>
      </c>
      <c r="D139" s="49" t="s">
        <v>56</v>
      </c>
      <c r="E139" s="49" t="s">
        <v>292</v>
      </c>
      <c r="F139" s="49" t="s">
        <v>101</v>
      </c>
      <c r="G139" s="82">
        <f t="shared" ref="G139:I139" si="46">G140</f>
        <v>153.1</v>
      </c>
      <c r="H139" s="82">
        <f t="shared" si="46"/>
        <v>0</v>
      </c>
      <c r="I139" s="82">
        <f t="shared" si="46"/>
        <v>0</v>
      </c>
    </row>
    <row r="140" spans="1:9">
      <c r="A140" s="26">
        <v>132</v>
      </c>
      <c r="B140" s="84" t="s">
        <v>40</v>
      </c>
      <c r="C140" s="85" t="s">
        <v>93</v>
      </c>
      <c r="D140" s="85" t="s">
        <v>56</v>
      </c>
      <c r="E140" s="85" t="s">
        <v>292</v>
      </c>
      <c r="F140" s="85" t="s">
        <v>73</v>
      </c>
      <c r="G140" s="90">
        <v>153.1</v>
      </c>
      <c r="H140" s="90"/>
      <c r="I140" s="90"/>
    </row>
    <row r="141" spans="1:9">
      <c r="A141" s="26">
        <v>133</v>
      </c>
      <c r="B141" s="50" t="str">
        <f>'пр 3 РП'!B27</f>
        <v>Культура</v>
      </c>
      <c r="C141" s="49" t="s">
        <v>93</v>
      </c>
      <c r="D141" s="49" t="s">
        <v>56</v>
      </c>
      <c r="E141" s="49"/>
      <c r="F141" s="49"/>
      <c r="G141" s="82">
        <f t="shared" ref="G141:I143" si="47">G142</f>
        <v>3653.3</v>
      </c>
      <c r="H141" s="82">
        <f t="shared" si="47"/>
        <v>3653.3</v>
      </c>
      <c r="I141" s="82">
        <f t="shared" si="47"/>
        <v>3653.3</v>
      </c>
    </row>
    <row r="142" spans="1:9">
      <c r="A142" s="26">
        <v>134</v>
      </c>
      <c r="B142" s="50" t="s">
        <v>77</v>
      </c>
      <c r="C142" s="49" t="s">
        <v>93</v>
      </c>
      <c r="D142" s="49" t="s">
        <v>56</v>
      </c>
      <c r="E142" s="49" t="s">
        <v>189</v>
      </c>
      <c r="F142" s="49"/>
      <c r="G142" s="82">
        <f t="shared" si="47"/>
        <v>3653.3</v>
      </c>
      <c r="H142" s="82">
        <f t="shared" si="47"/>
        <v>3653.3</v>
      </c>
      <c r="I142" s="82">
        <f t="shared" si="47"/>
        <v>3653.3</v>
      </c>
    </row>
    <row r="143" spans="1:9">
      <c r="A143" s="26">
        <v>135</v>
      </c>
      <c r="B143" s="50" t="s">
        <v>91</v>
      </c>
      <c r="C143" s="49" t="s">
        <v>93</v>
      </c>
      <c r="D143" s="49" t="s">
        <v>56</v>
      </c>
      <c r="E143" s="49" t="s">
        <v>190</v>
      </c>
      <c r="F143" s="49"/>
      <c r="G143" s="82">
        <f>G144</f>
        <v>3653.3</v>
      </c>
      <c r="H143" s="82">
        <f t="shared" si="47"/>
        <v>3653.3</v>
      </c>
      <c r="I143" s="82">
        <f t="shared" si="47"/>
        <v>3653.3</v>
      </c>
    </row>
    <row r="144" spans="1:9" ht="33.75">
      <c r="A144" s="26">
        <v>136</v>
      </c>
      <c r="B144" s="50" t="s">
        <v>217</v>
      </c>
      <c r="C144" s="49" t="s">
        <v>93</v>
      </c>
      <c r="D144" s="49" t="s">
        <v>56</v>
      </c>
      <c r="E144" s="49" t="s">
        <v>191</v>
      </c>
      <c r="F144" s="49"/>
      <c r="G144" s="82">
        <f t="shared" ref="G144:I145" si="48">G145</f>
        <v>3653.3</v>
      </c>
      <c r="H144" s="82">
        <f t="shared" si="48"/>
        <v>3653.3</v>
      </c>
      <c r="I144" s="82">
        <f t="shared" si="48"/>
        <v>3653.3</v>
      </c>
    </row>
    <row r="145" spans="1:9">
      <c r="A145" s="26">
        <v>137</v>
      </c>
      <c r="B145" s="50" t="s">
        <v>59</v>
      </c>
      <c r="C145" s="49" t="s">
        <v>93</v>
      </c>
      <c r="D145" s="49" t="s">
        <v>56</v>
      </c>
      <c r="E145" s="49" t="s">
        <v>191</v>
      </c>
      <c r="F145" s="49">
        <v>500</v>
      </c>
      <c r="G145" s="82">
        <f t="shared" si="48"/>
        <v>3653.3</v>
      </c>
      <c r="H145" s="82">
        <f t="shared" si="48"/>
        <v>3653.3</v>
      </c>
      <c r="I145" s="82">
        <f t="shared" si="48"/>
        <v>3653.3</v>
      </c>
    </row>
    <row r="146" spans="1:9" ht="15" customHeight="1">
      <c r="A146" s="26">
        <v>138</v>
      </c>
      <c r="B146" s="87" t="s">
        <v>40</v>
      </c>
      <c r="C146" s="88" t="s">
        <v>93</v>
      </c>
      <c r="D146" s="88" t="s">
        <v>56</v>
      </c>
      <c r="E146" s="88" t="s">
        <v>191</v>
      </c>
      <c r="F146" s="88" t="s">
        <v>73</v>
      </c>
      <c r="G146" s="89">
        <v>3653.3</v>
      </c>
      <c r="H146" s="89">
        <v>3653.3</v>
      </c>
      <c r="I146" s="89">
        <v>3653.3</v>
      </c>
    </row>
    <row r="147" spans="1:9" ht="15" customHeight="1">
      <c r="A147" s="26">
        <v>139</v>
      </c>
      <c r="B147" s="52" t="s">
        <v>301</v>
      </c>
      <c r="C147" s="80" t="s">
        <v>93</v>
      </c>
      <c r="D147" s="80" t="s">
        <v>302</v>
      </c>
      <c r="E147" s="49"/>
      <c r="F147" s="49"/>
      <c r="G147" s="82">
        <f>G149</f>
        <v>9.5</v>
      </c>
      <c r="H147" s="82">
        <f t="shared" ref="H147:I147" si="49">H149</f>
        <v>0</v>
      </c>
      <c r="I147" s="82">
        <f t="shared" si="49"/>
        <v>0</v>
      </c>
    </row>
    <row r="148" spans="1:9" ht="15" customHeight="1">
      <c r="A148" s="26">
        <v>140</v>
      </c>
      <c r="B148" s="52" t="s">
        <v>303</v>
      </c>
      <c r="C148" s="80" t="s">
        <v>93</v>
      </c>
      <c r="D148" s="80" t="s">
        <v>294</v>
      </c>
      <c r="E148" s="49"/>
      <c r="F148" s="49"/>
      <c r="G148" s="82">
        <f>G149</f>
        <v>9.5</v>
      </c>
      <c r="H148" s="82">
        <f t="shared" ref="H148:I148" si="50">H149</f>
        <v>0</v>
      </c>
      <c r="I148" s="82">
        <f t="shared" si="50"/>
        <v>0</v>
      </c>
    </row>
    <row r="149" spans="1:9" ht="87" customHeight="1">
      <c r="A149" s="26">
        <v>141</v>
      </c>
      <c r="B149" s="50" t="s">
        <v>293</v>
      </c>
      <c r="C149" s="27" t="s">
        <v>93</v>
      </c>
      <c r="D149" s="27" t="s">
        <v>294</v>
      </c>
      <c r="E149" s="27" t="s">
        <v>296</v>
      </c>
      <c r="F149" s="27"/>
      <c r="G149" s="94">
        <f t="shared" ref="G149:I150" si="51">G150</f>
        <v>9.5</v>
      </c>
      <c r="H149" s="94">
        <f t="shared" si="51"/>
        <v>0</v>
      </c>
      <c r="I149" s="94">
        <f t="shared" si="51"/>
        <v>0</v>
      </c>
    </row>
    <row r="150" spans="1:9" ht="37.5" customHeight="1">
      <c r="A150" s="26">
        <v>142</v>
      </c>
      <c r="B150" s="95" t="s">
        <v>36</v>
      </c>
      <c r="C150" s="27" t="s">
        <v>93</v>
      </c>
      <c r="D150" s="27" t="s">
        <v>294</v>
      </c>
      <c r="E150" s="27" t="s">
        <v>296</v>
      </c>
      <c r="F150" s="27" t="s">
        <v>85</v>
      </c>
      <c r="G150" s="94">
        <f t="shared" si="51"/>
        <v>9.5</v>
      </c>
      <c r="H150" s="94">
        <f t="shared" si="51"/>
        <v>0</v>
      </c>
      <c r="I150" s="94">
        <f t="shared" si="51"/>
        <v>0</v>
      </c>
    </row>
    <row r="151" spans="1:9" ht="34.5" customHeight="1">
      <c r="A151" s="26">
        <v>143</v>
      </c>
      <c r="B151" s="96" t="s">
        <v>295</v>
      </c>
      <c r="C151" s="97" t="s">
        <v>93</v>
      </c>
      <c r="D151" s="97" t="s">
        <v>294</v>
      </c>
      <c r="E151" s="97" t="s">
        <v>296</v>
      </c>
      <c r="F151" s="97" t="s">
        <v>159</v>
      </c>
      <c r="G151" s="98">
        <v>9.5</v>
      </c>
      <c r="H151" s="98"/>
      <c r="I151" s="98"/>
    </row>
    <row r="152" spans="1:9" ht="15" customHeight="1">
      <c r="A152" s="26">
        <v>144</v>
      </c>
      <c r="B152" s="50" t="s">
        <v>235</v>
      </c>
      <c r="C152" s="49"/>
      <c r="D152" s="49"/>
      <c r="E152" s="49"/>
      <c r="F152" s="49"/>
      <c r="G152" s="82"/>
      <c r="H152" s="82">
        <v>239.6</v>
      </c>
      <c r="I152" s="82">
        <v>492.2</v>
      </c>
    </row>
    <row r="153" spans="1:9" ht="16.5" customHeight="1">
      <c r="A153" s="26"/>
      <c r="B153" s="52" t="s">
        <v>60</v>
      </c>
      <c r="C153" s="80"/>
      <c r="D153" s="80"/>
      <c r="E153" s="80"/>
      <c r="F153" s="80"/>
      <c r="G153" s="81">
        <f>G9+G57+G66+G87+G102+G136+G149+G152</f>
        <v>10761.5</v>
      </c>
      <c r="H153" s="81">
        <f>H9+H57+H66+H87+H102+H136+H152</f>
        <v>9691.2000000000007</v>
      </c>
      <c r="I153" s="81">
        <f>I9+I57+I66+I87+I102+I136+I152</f>
        <v>9958.8000000000011</v>
      </c>
    </row>
    <row r="154" spans="1:9">
      <c r="G154" s="19"/>
      <c r="H154" s="19"/>
      <c r="I154" s="19"/>
    </row>
    <row r="155" spans="1:9">
      <c r="G155" s="19"/>
      <c r="H155" s="19"/>
      <c r="I155" s="19"/>
    </row>
    <row r="158" spans="1:9" ht="15.75">
      <c r="B158" s="37"/>
    </row>
  </sheetData>
  <mergeCells count="4">
    <mergeCell ref="A3:I3"/>
    <mergeCell ref="A4:I4"/>
    <mergeCell ref="H5:I5"/>
    <mergeCell ref="A2:I2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  <rowBreaks count="4" manualBreakCount="4">
    <brk id="56" max="10" man="1"/>
    <brk id="101" max="16383" man="1"/>
    <brk id="135" max="10" man="1"/>
    <brk id="15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/>
  <dimension ref="A1:H187"/>
  <sheetViews>
    <sheetView zoomScaleNormal="100" workbookViewId="0">
      <pane ySplit="10" topLeftCell="A166" activePane="bottomLeft" state="frozen"/>
      <selection pane="bottomLeft" activeCell="A4" sqref="A4:H187"/>
    </sheetView>
  </sheetViews>
  <sheetFormatPr defaultRowHeight="12.75"/>
  <cols>
    <col min="1" max="1" width="4.140625" style="3" customWidth="1"/>
    <col min="2" max="2" width="55.7109375" style="3" customWidth="1"/>
    <col min="3" max="3" width="15" style="3" customWidth="1"/>
    <col min="4" max="4" width="6.42578125" style="3" customWidth="1"/>
    <col min="5" max="8" width="10.7109375" style="3" customWidth="1"/>
    <col min="9" max="16384" width="9.140625" style="3"/>
  </cols>
  <sheetData>
    <row r="1" spans="1:8" ht="7.5" customHeight="1"/>
    <row r="2" spans="1:8" ht="45" hidden="1" customHeight="1">
      <c r="A2" s="41"/>
      <c r="B2" s="41"/>
      <c r="C2" s="41"/>
      <c r="D2" s="41"/>
      <c r="E2" s="41"/>
      <c r="F2" s="41"/>
    </row>
    <row r="3" spans="1:8" ht="48" hidden="1" customHeight="1">
      <c r="A3" s="41"/>
      <c r="B3" s="41"/>
      <c r="C3" s="41"/>
      <c r="D3" s="41"/>
      <c r="E3" s="41"/>
      <c r="F3" s="41"/>
    </row>
    <row r="4" spans="1:8" ht="36.75" customHeight="1">
      <c r="A4" s="41" t="s">
        <v>343</v>
      </c>
      <c r="B4" s="41"/>
      <c r="C4" s="41"/>
      <c r="D4" s="41"/>
      <c r="E4" s="41"/>
      <c r="F4" s="41"/>
      <c r="G4" s="41"/>
      <c r="H4" s="41"/>
    </row>
    <row r="5" spans="1:8" ht="38.25" customHeight="1">
      <c r="A5" s="41" t="s">
        <v>285</v>
      </c>
      <c r="B5" s="41"/>
      <c r="C5" s="41"/>
      <c r="D5" s="41"/>
      <c r="E5" s="41"/>
      <c r="F5" s="41"/>
      <c r="G5" s="41"/>
      <c r="H5" s="41"/>
    </row>
    <row r="6" spans="1:8" ht="8.25" customHeight="1">
      <c r="A6" s="99"/>
      <c r="B6" s="99"/>
      <c r="C6" s="99"/>
      <c r="D6" s="99"/>
      <c r="E6" s="99"/>
      <c r="F6" s="99"/>
      <c r="G6" s="23"/>
      <c r="H6" s="23"/>
    </row>
    <row r="7" spans="1:8" ht="59.25" hidden="1" customHeight="1">
      <c r="A7" s="100" t="s">
        <v>228</v>
      </c>
      <c r="B7" s="100"/>
      <c r="C7" s="100"/>
      <c r="D7" s="100"/>
      <c r="E7" s="100"/>
      <c r="F7" s="100"/>
      <c r="G7" s="23"/>
      <c r="H7" s="23"/>
    </row>
    <row r="8" spans="1:8" ht="36" customHeight="1">
      <c r="A8" s="55" t="s">
        <v>275</v>
      </c>
      <c r="B8" s="55"/>
      <c r="C8" s="55"/>
      <c r="D8" s="55"/>
      <c r="E8" s="55"/>
      <c r="F8" s="55"/>
      <c r="G8" s="55"/>
      <c r="H8" s="55"/>
    </row>
    <row r="9" spans="1:8" ht="15" customHeight="1">
      <c r="A9" s="101"/>
      <c r="B9" s="101"/>
      <c r="C9" s="101"/>
      <c r="D9" s="101"/>
      <c r="E9" s="101"/>
      <c r="F9" s="79"/>
      <c r="G9" s="71" t="s">
        <v>268</v>
      </c>
      <c r="H9" s="71"/>
    </row>
    <row r="10" spans="1:8" ht="33.75">
      <c r="A10" s="24" t="s">
        <v>115</v>
      </c>
      <c r="B10" s="24" t="s">
        <v>255</v>
      </c>
      <c r="C10" s="24" t="s">
        <v>28</v>
      </c>
      <c r="D10" s="24" t="s">
        <v>29</v>
      </c>
      <c r="E10" s="24" t="s">
        <v>57</v>
      </c>
      <c r="F10" s="15" t="s">
        <v>272</v>
      </c>
      <c r="G10" s="15" t="s">
        <v>261</v>
      </c>
      <c r="H10" s="15" t="s">
        <v>273</v>
      </c>
    </row>
    <row r="11" spans="1:8">
      <c r="A11" s="26"/>
      <c r="B11" s="26">
        <v>1</v>
      </c>
      <c r="C11" s="26">
        <v>2</v>
      </c>
      <c r="D11" s="26">
        <v>3</v>
      </c>
      <c r="E11" s="26">
        <v>4</v>
      </c>
      <c r="F11" s="26">
        <v>5</v>
      </c>
      <c r="G11" s="26">
        <v>6</v>
      </c>
      <c r="H11" s="26">
        <v>7</v>
      </c>
    </row>
    <row r="12" spans="1:8" ht="15" customHeight="1">
      <c r="A12" s="91">
        <v>1</v>
      </c>
      <c r="B12" s="52" t="s">
        <v>77</v>
      </c>
      <c r="C12" s="72" t="s">
        <v>189</v>
      </c>
      <c r="D12" s="102"/>
      <c r="E12" s="102"/>
      <c r="F12" s="73">
        <f>F13</f>
        <v>3806.4</v>
      </c>
      <c r="G12" s="73">
        <f>G13</f>
        <v>3653.3</v>
      </c>
      <c r="H12" s="73">
        <f>H13</f>
        <v>3653.3</v>
      </c>
    </row>
    <row r="13" spans="1:8" ht="22.5">
      <c r="A13" s="91">
        <v>2</v>
      </c>
      <c r="B13" s="50" t="s">
        <v>83</v>
      </c>
      <c r="C13" s="27" t="s">
        <v>190</v>
      </c>
      <c r="D13" s="26"/>
      <c r="E13" s="26"/>
      <c r="F13" s="74">
        <f>F14+F17</f>
        <v>3806.4</v>
      </c>
      <c r="G13" s="74">
        <f>G17</f>
        <v>3653.3</v>
      </c>
      <c r="H13" s="74">
        <f>H17</f>
        <v>3653.3</v>
      </c>
    </row>
    <row r="14" spans="1:8" ht="54" customHeight="1">
      <c r="A14" s="91">
        <v>3</v>
      </c>
      <c r="B14" s="50" t="s">
        <v>287</v>
      </c>
      <c r="C14" s="27" t="s">
        <v>292</v>
      </c>
      <c r="D14" s="26"/>
      <c r="E14" s="26"/>
      <c r="F14" s="74">
        <f>F15</f>
        <v>153.1</v>
      </c>
      <c r="G14" s="74"/>
      <c r="H14" s="74"/>
    </row>
    <row r="15" spans="1:8">
      <c r="A15" s="91">
        <v>4</v>
      </c>
      <c r="B15" s="50" t="s">
        <v>59</v>
      </c>
      <c r="C15" s="27" t="s">
        <v>292</v>
      </c>
      <c r="D15" s="27" t="s">
        <v>101</v>
      </c>
      <c r="E15" s="26"/>
      <c r="F15" s="74">
        <f>F16</f>
        <v>153.1</v>
      </c>
      <c r="G15" s="74"/>
      <c r="H15" s="74"/>
    </row>
    <row r="16" spans="1:8">
      <c r="A16" s="91">
        <v>5</v>
      </c>
      <c r="B16" s="87" t="s">
        <v>40</v>
      </c>
      <c r="C16" s="97" t="s">
        <v>340</v>
      </c>
      <c r="D16" s="97" t="s">
        <v>73</v>
      </c>
      <c r="E16" s="103"/>
      <c r="F16" s="104">
        <v>153.1</v>
      </c>
      <c r="G16" s="104"/>
      <c r="H16" s="104"/>
    </row>
    <row r="17" spans="1:8" ht="54" customHeight="1">
      <c r="A17" s="91">
        <v>6</v>
      </c>
      <c r="B17" s="50" t="s">
        <v>203</v>
      </c>
      <c r="C17" s="27" t="s">
        <v>191</v>
      </c>
      <c r="D17" s="26"/>
      <c r="E17" s="26"/>
      <c r="F17" s="74">
        <f t="shared" ref="F17:H18" si="0">F18</f>
        <v>3653.3</v>
      </c>
      <c r="G17" s="74">
        <f t="shared" si="0"/>
        <v>3653.3</v>
      </c>
      <c r="H17" s="74">
        <f t="shared" si="0"/>
        <v>3653.3</v>
      </c>
    </row>
    <row r="18" spans="1:8">
      <c r="A18" s="91">
        <v>7</v>
      </c>
      <c r="B18" s="50" t="s">
        <v>59</v>
      </c>
      <c r="C18" s="27" t="s">
        <v>191</v>
      </c>
      <c r="D18" s="27" t="s">
        <v>101</v>
      </c>
      <c r="E18" s="27"/>
      <c r="F18" s="74">
        <f t="shared" si="0"/>
        <v>3653.3</v>
      </c>
      <c r="G18" s="74">
        <f t="shared" si="0"/>
        <v>3653.3</v>
      </c>
      <c r="H18" s="74">
        <f t="shared" si="0"/>
        <v>3653.3</v>
      </c>
    </row>
    <row r="19" spans="1:8">
      <c r="A19" s="91">
        <v>8</v>
      </c>
      <c r="B19" s="87" t="s">
        <v>40</v>
      </c>
      <c r="C19" s="97" t="s">
        <v>191</v>
      </c>
      <c r="D19" s="97" t="s">
        <v>73</v>
      </c>
      <c r="E19" s="97"/>
      <c r="F19" s="104">
        <v>3653.3</v>
      </c>
      <c r="G19" s="104">
        <v>3653.3</v>
      </c>
      <c r="H19" s="104">
        <v>3653.3</v>
      </c>
    </row>
    <row r="20" spans="1:8">
      <c r="A20" s="91">
        <v>9</v>
      </c>
      <c r="B20" s="52" t="s">
        <v>84</v>
      </c>
      <c r="C20" s="72"/>
      <c r="D20" s="72"/>
      <c r="E20" s="72" t="s">
        <v>55</v>
      </c>
      <c r="F20" s="73">
        <f>F21</f>
        <v>3806.4</v>
      </c>
      <c r="G20" s="73">
        <f t="shared" ref="G20:H20" si="1">G21</f>
        <v>3653.3</v>
      </c>
      <c r="H20" s="73">
        <f t="shared" si="1"/>
        <v>3653.3</v>
      </c>
    </row>
    <row r="21" spans="1:8">
      <c r="A21" s="91">
        <v>10</v>
      </c>
      <c r="B21" s="52" t="s">
        <v>24</v>
      </c>
      <c r="C21" s="72"/>
      <c r="D21" s="72"/>
      <c r="E21" s="72" t="s">
        <v>56</v>
      </c>
      <c r="F21" s="73">
        <f>F14+F17</f>
        <v>3806.4</v>
      </c>
      <c r="G21" s="73">
        <f t="shared" ref="G21:H21" si="2">G17</f>
        <v>3653.3</v>
      </c>
      <c r="H21" s="73">
        <f t="shared" si="2"/>
        <v>3653.3</v>
      </c>
    </row>
    <row r="22" spans="1:8" ht="33.75">
      <c r="A22" s="91">
        <v>11</v>
      </c>
      <c r="B22" s="52" t="s">
        <v>68</v>
      </c>
      <c r="C22" s="72" t="s">
        <v>181</v>
      </c>
      <c r="D22" s="72"/>
      <c r="E22" s="72"/>
      <c r="F22" s="73">
        <f>F23+F65</f>
        <v>2668.4</v>
      </c>
      <c r="G22" s="73">
        <f t="shared" ref="G22:H22" si="3">G23+G65</f>
        <v>1797.6999999999998</v>
      </c>
      <c r="H22" s="73">
        <f t="shared" si="3"/>
        <v>1810</v>
      </c>
    </row>
    <row r="23" spans="1:8" ht="56.25">
      <c r="A23" s="91">
        <v>12</v>
      </c>
      <c r="B23" s="50" t="s">
        <v>194</v>
      </c>
      <c r="C23" s="72" t="s">
        <v>182</v>
      </c>
      <c r="D23" s="72"/>
      <c r="E23" s="72"/>
      <c r="F23" s="73">
        <f>F24+F29+F34+F39+F44+F51+F60</f>
        <v>1170.7</v>
      </c>
      <c r="G23" s="73">
        <f t="shared" ref="G23:H23" si="4">G24+G29+G34+G39+G44+G51+G60</f>
        <v>1255.5</v>
      </c>
      <c r="H23" s="73">
        <f t="shared" si="4"/>
        <v>1259.0999999999999</v>
      </c>
    </row>
    <row r="24" spans="1:8" ht="54" customHeight="1">
      <c r="A24" s="91">
        <v>13</v>
      </c>
      <c r="B24" s="50" t="s">
        <v>287</v>
      </c>
      <c r="C24" s="27" t="s">
        <v>291</v>
      </c>
      <c r="D24" s="26"/>
      <c r="E24" s="26"/>
      <c r="F24" s="74">
        <f>F25</f>
        <v>20.5</v>
      </c>
      <c r="G24" s="74"/>
      <c r="H24" s="74"/>
    </row>
    <row r="25" spans="1:8" ht="45">
      <c r="A25" s="91">
        <v>14</v>
      </c>
      <c r="B25" s="50" t="s">
        <v>33</v>
      </c>
      <c r="C25" s="27" t="s">
        <v>291</v>
      </c>
      <c r="D25" s="27" t="s">
        <v>158</v>
      </c>
      <c r="E25" s="26"/>
      <c r="F25" s="74">
        <f>F26</f>
        <v>20.5</v>
      </c>
      <c r="G25" s="74"/>
      <c r="H25" s="74"/>
    </row>
    <row r="26" spans="1:8" ht="22.5">
      <c r="A26" s="91">
        <v>15</v>
      </c>
      <c r="B26" s="84" t="s">
        <v>58</v>
      </c>
      <c r="C26" s="97" t="s">
        <v>291</v>
      </c>
      <c r="D26" s="97" t="s">
        <v>124</v>
      </c>
      <c r="E26" s="103"/>
      <c r="F26" s="104">
        <v>20.5</v>
      </c>
      <c r="G26" s="104"/>
      <c r="H26" s="104"/>
    </row>
    <row r="27" spans="1:8">
      <c r="A27" s="91">
        <v>16</v>
      </c>
      <c r="B27" s="52" t="s">
        <v>169</v>
      </c>
      <c r="C27" s="27"/>
      <c r="D27" s="27"/>
      <c r="E27" s="72" t="s">
        <v>48</v>
      </c>
      <c r="F27" s="74">
        <f>F28</f>
        <v>20.5</v>
      </c>
      <c r="G27" s="74"/>
      <c r="H27" s="74"/>
    </row>
    <row r="28" spans="1:8" ht="22.5">
      <c r="A28" s="91">
        <v>17</v>
      </c>
      <c r="B28" s="52" t="s">
        <v>258</v>
      </c>
      <c r="C28" s="27"/>
      <c r="D28" s="27"/>
      <c r="E28" s="72" t="s">
        <v>3</v>
      </c>
      <c r="F28" s="74">
        <f>F24</f>
        <v>20.5</v>
      </c>
      <c r="G28" s="74"/>
      <c r="H28" s="74"/>
    </row>
    <row r="29" spans="1:8" ht="54" customHeight="1">
      <c r="A29" s="91">
        <v>18</v>
      </c>
      <c r="B29" s="50" t="s">
        <v>287</v>
      </c>
      <c r="C29" s="27" t="s">
        <v>291</v>
      </c>
      <c r="D29" s="26"/>
      <c r="E29" s="26"/>
      <c r="F29" s="74">
        <f>F30</f>
        <v>55</v>
      </c>
      <c r="G29" s="74"/>
      <c r="H29" s="74"/>
    </row>
    <row r="30" spans="1:8" ht="45">
      <c r="A30" s="91">
        <v>19</v>
      </c>
      <c r="B30" s="50" t="s">
        <v>33</v>
      </c>
      <c r="C30" s="27" t="s">
        <v>291</v>
      </c>
      <c r="D30" s="27" t="s">
        <v>158</v>
      </c>
      <c r="E30" s="26"/>
      <c r="F30" s="74">
        <f>F31</f>
        <v>55</v>
      </c>
      <c r="G30" s="74"/>
      <c r="H30" s="74"/>
    </row>
    <row r="31" spans="1:8" ht="22.5">
      <c r="A31" s="91">
        <v>20</v>
      </c>
      <c r="B31" s="84" t="s">
        <v>58</v>
      </c>
      <c r="C31" s="97" t="s">
        <v>291</v>
      </c>
      <c r="D31" s="97" t="s">
        <v>124</v>
      </c>
      <c r="E31" s="103"/>
      <c r="F31" s="104">
        <v>55</v>
      </c>
      <c r="G31" s="104"/>
      <c r="H31" s="104"/>
    </row>
    <row r="32" spans="1:8">
      <c r="A32" s="91">
        <v>21</v>
      </c>
      <c r="B32" s="52" t="s">
        <v>21</v>
      </c>
      <c r="C32" s="72"/>
      <c r="D32" s="72"/>
      <c r="E32" s="72" t="s">
        <v>52</v>
      </c>
      <c r="F32" s="73">
        <f>F33</f>
        <v>55</v>
      </c>
      <c r="G32" s="73">
        <f>G33</f>
        <v>0</v>
      </c>
      <c r="H32" s="73">
        <f>H33</f>
        <v>0</v>
      </c>
    </row>
    <row r="33" spans="1:8">
      <c r="A33" s="91">
        <v>22</v>
      </c>
      <c r="B33" s="52" t="s">
        <v>23</v>
      </c>
      <c r="C33" s="72"/>
      <c r="D33" s="72"/>
      <c r="E33" s="72" t="s">
        <v>54</v>
      </c>
      <c r="F33" s="73">
        <f>F29</f>
        <v>55</v>
      </c>
      <c r="G33" s="73">
        <f t="shared" ref="G33:H33" si="5">G29</f>
        <v>0</v>
      </c>
      <c r="H33" s="73">
        <f t="shared" si="5"/>
        <v>0</v>
      </c>
    </row>
    <row r="34" spans="1:8" ht="67.5">
      <c r="A34" s="91">
        <v>23</v>
      </c>
      <c r="B34" s="50" t="s">
        <v>298</v>
      </c>
      <c r="C34" s="49" t="s">
        <v>299</v>
      </c>
      <c r="D34" s="49"/>
      <c r="E34" s="26"/>
      <c r="F34" s="74">
        <f t="shared" ref="F34:H35" si="6">F35</f>
        <v>9.5</v>
      </c>
      <c r="G34" s="74">
        <f t="shared" si="6"/>
        <v>0</v>
      </c>
      <c r="H34" s="74">
        <f t="shared" si="6"/>
        <v>0</v>
      </c>
    </row>
    <row r="35" spans="1:8" ht="22.5">
      <c r="A35" s="91">
        <v>24</v>
      </c>
      <c r="B35" s="50" t="s">
        <v>36</v>
      </c>
      <c r="C35" s="49" t="s">
        <v>299</v>
      </c>
      <c r="D35" s="49">
        <v>200</v>
      </c>
      <c r="E35" s="26"/>
      <c r="F35" s="74">
        <f t="shared" si="6"/>
        <v>9.5</v>
      </c>
      <c r="G35" s="74">
        <f t="shared" si="6"/>
        <v>0</v>
      </c>
      <c r="H35" s="74">
        <f t="shared" si="6"/>
        <v>0</v>
      </c>
    </row>
    <row r="36" spans="1:8" ht="22.5">
      <c r="A36" s="91">
        <v>25</v>
      </c>
      <c r="B36" s="87" t="s">
        <v>300</v>
      </c>
      <c r="C36" s="88" t="s">
        <v>299</v>
      </c>
      <c r="D36" s="88" t="s">
        <v>159</v>
      </c>
      <c r="E36" s="103"/>
      <c r="F36" s="104">
        <v>9.5</v>
      </c>
      <c r="G36" s="104"/>
      <c r="H36" s="104"/>
    </row>
    <row r="37" spans="1:8">
      <c r="A37" s="91">
        <v>26</v>
      </c>
      <c r="B37" s="52" t="s">
        <v>301</v>
      </c>
      <c r="C37" s="80"/>
      <c r="D37" s="80"/>
      <c r="E37" s="80" t="s">
        <v>302</v>
      </c>
      <c r="F37" s="73">
        <f>F38</f>
        <v>9.5</v>
      </c>
      <c r="G37" s="73">
        <f>G38</f>
        <v>0</v>
      </c>
      <c r="H37" s="73">
        <f>H38</f>
        <v>0</v>
      </c>
    </row>
    <row r="38" spans="1:8">
      <c r="A38" s="91">
        <v>27</v>
      </c>
      <c r="B38" s="52" t="s">
        <v>303</v>
      </c>
      <c r="C38" s="80"/>
      <c r="D38" s="80"/>
      <c r="E38" s="80" t="s">
        <v>294</v>
      </c>
      <c r="F38" s="73">
        <f>F34</f>
        <v>9.5</v>
      </c>
      <c r="G38" s="73">
        <f>G34</f>
        <v>0</v>
      </c>
      <c r="H38" s="73">
        <f>H34</f>
        <v>0</v>
      </c>
    </row>
    <row r="39" spans="1:8" ht="67.5">
      <c r="A39" s="91">
        <v>28</v>
      </c>
      <c r="B39" s="50" t="s">
        <v>197</v>
      </c>
      <c r="C39" s="49" t="s">
        <v>183</v>
      </c>
      <c r="D39" s="69"/>
      <c r="E39" s="49"/>
      <c r="F39" s="74">
        <f t="shared" ref="F39:H40" si="7">F40</f>
        <v>1</v>
      </c>
      <c r="G39" s="74">
        <f t="shared" si="7"/>
        <v>1</v>
      </c>
      <c r="H39" s="74">
        <f t="shared" si="7"/>
        <v>1</v>
      </c>
    </row>
    <row r="40" spans="1:8" ht="22.5">
      <c r="A40" s="91">
        <v>29</v>
      </c>
      <c r="B40" s="50" t="s">
        <v>36</v>
      </c>
      <c r="C40" s="49" t="s">
        <v>183</v>
      </c>
      <c r="D40" s="49">
        <v>200</v>
      </c>
      <c r="E40" s="26"/>
      <c r="F40" s="74">
        <f t="shared" si="7"/>
        <v>1</v>
      </c>
      <c r="G40" s="74">
        <f t="shared" si="7"/>
        <v>1</v>
      </c>
      <c r="H40" s="74">
        <f t="shared" si="7"/>
        <v>1</v>
      </c>
    </row>
    <row r="41" spans="1:8" ht="22.5">
      <c r="A41" s="91">
        <v>30</v>
      </c>
      <c r="B41" s="87" t="s">
        <v>37</v>
      </c>
      <c r="C41" s="88" t="s">
        <v>183</v>
      </c>
      <c r="D41" s="88">
        <v>240</v>
      </c>
      <c r="E41" s="103"/>
      <c r="F41" s="104">
        <v>1</v>
      </c>
      <c r="G41" s="104">
        <v>1</v>
      </c>
      <c r="H41" s="104">
        <v>1</v>
      </c>
    </row>
    <row r="42" spans="1:8">
      <c r="A42" s="91">
        <v>31</v>
      </c>
      <c r="B42" s="52" t="s">
        <v>169</v>
      </c>
      <c r="C42" s="80"/>
      <c r="D42" s="80"/>
      <c r="E42" s="72" t="s">
        <v>48</v>
      </c>
      <c r="F42" s="73">
        <f>F43</f>
        <v>1</v>
      </c>
      <c r="G42" s="73">
        <f>G43</f>
        <v>1</v>
      </c>
      <c r="H42" s="73">
        <f>H43</f>
        <v>1</v>
      </c>
    </row>
    <row r="43" spans="1:8" ht="22.5">
      <c r="A43" s="91">
        <v>32</v>
      </c>
      <c r="B43" s="52" t="s">
        <v>170</v>
      </c>
      <c r="C43" s="72"/>
      <c r="D43" s="72"/>
      <c r="E43" s="72" t="s">
        <v>49</v>
      </c>
      <c r="F43" s="73">
        <f>F39</f>
        <v>1</v>
      </c>
      <c r="G43" s="73">
        <f>G39</f>
        <v>1</v>
      </c>
      <c r="H43" s="73">
        <f>H39</f>
        <v>1</v>
      </c>
    </row>
    <row r="44" spans="1:8" ht="56.25">
      <c r="A44" s="91">
        <v>33</v>
      </c>
      <c r="B44" s="50" t="s">
        <v>263</v>
      </c>
      <c r="C44" s="27" t="s">
        <v>262</v>
      </c>
      <c r="D44" s="27"/>
      <c r="E44" s="72"/>
      <c r="F44" s="73">
        <f>F45+F47</f>
        <v>105.69999999999999</v>
      </c>
      <c r="G44" s="73">
        <f t="shared" ref="G44:H44" si="8">G45+G47</f>
        <v>288.39999999999998</v>
      </c>
      <c r="H44" s="73">
        <f t="shared" si="8"/>
        <v>288.39999999999998</v>
      </c>
    </row>
    <row r="45" spans="1:8" ht="45">
      <c r="A45" s="91">
        <v>34</v>
      </c>
      <c r="B45" s="50" t="s">
        <v>33</v>
      </c>
      <c r="C45" s="27" t="s">
        <v>262</v>
      </c>
      <c r="D45" s="27" t="s">
        <v>158</v>
      </c>
      <c r="E45" s="72"/>
      <c r="F45" s="73">
        <f>F46</f>
        <v>74.3</v>
      </c>
      <c r="G45" s="73">
        <f>G46</f>
        <v>267.39999999999998</v>
      </c>
      <c r="H45" s="73">
        <f>H46</f>
        <v>267.39999999999998</v>
      </c>
    </row>
    <row r="46" spans="1:8">
      <c r="A46" s="91">
        <v>35</v>
      </c>
      <c r="B46" s="87" t="s">
        <v>34</v>
      </c>
      <c r="C46" s="97" t="s">
        <v>262</v>
      </c>
      <c r="D46" s="97" t="s">
        <v>124</v>
      </c>
      <c r="E46" s="97"/>
      <c r="F46" s="104">
        <v>74.3</v>
      </c>
      <c r="G46" s="104">
        <v>267.39999999999998</v>
      </c>
      <c r="H46" s="104">
        <v>267.39999999999998</v>
      </c>
    </row>
    <row r="47" spans="1:8" ht="22.5">
      <c r="A47" s="91">
        <v>36</v>
      </c>
      <c r="B47" s="50" t="s">
        <v>36</v>
      </c>
      <c r="C47" s="27" t="s">
        <v>262</v>
      </c>
      <c r="D47" s="27" t="s">
        <v>85</v>
      </c>
      <c r="E47" s="72"/>
      <c r="F47" s="73">
        <f>F48</f>
        <v>31.4</v>
      </c>
      <c r="G47" s="73">
        <f>G48</f>
        <v>21</v>
      </c>
      <c r="H47" s="73">
        <f>H48</f>
        <v>21</v>
      </c>
    </row>
    <row r="48" spans="1:8" ht="22.5">
      <c r="A48" s="91">
        <v>37</v>
      </c>
      <c r="B48" s="87" t="s">
        <v>37</v>
      </c>
      <c r="C48" s="97" t="s">
        <v>262</v>
      </c>
      <c r="D48" s="97" t="s">
        <v>159</v>
      </c>
      <c r="E48" s="97"/>
      <c r="F48" s="104">
        <v>31.4</v>
      </c>
      <c r="G48" s="104">
        <v>21</v>
      </c>
      <c r="H48" s="104">
        <v>21</v>
      </c>
    </row>
    <row r="49" spans="1:8">
      <c r="A49" s="91">
        <v>38</v>
      </c>
      <c r="B49" s="52" t="s">
        <v>169</v>
      </c>
      <c r="C49" s="72"/>
      <c r="D49" s="72"/>
      <c r="E49" s="72" t="s">
        <v>48</v>
      </c>
      <c r="F49" s="73">
        <f>F50</f>
        <v>105.69999999999999</v>
      </c>
      <c r="G49" s="73">
        <f>G50</f>
        <v>288.39999999999998</v>
      </c>
      <c r="H49" s="73">
        <f>H50</f>
        <v>288.39999999999998</v>
      </c>
    </row>
    <row r="50" spans="1:8" ht="22.5">
      <c r="A50" s="91">
        <v>39</v>
      </c>
      <c r="B50" s="52" t="s">
        <v>170</v>
      </c>
      <c r="C50" s="72"/>
      <c r="D50" s="72"/>
      <c r="E50" s="72" t="s">
        <v>3</v>
      </c>
      <c r="F50" s="73">
        <f>F44</f>
        <v>105.69999999999999</v>
      </c>
      <c r="G50" s="73">
        <f>G44</f>
        <v>288.39999999999998</v>
      </c>
      <c r="H50" s="73">
        <f>H44</f>
        <v>288.39999999999998</v>
      </c>
    </row>
    <row r="51" spans="1:8" ht="56.25">
      <c r="A51" s="91">
        <v>40</v>
      </c>
      <c r="B51" s="50" t="s">
        <v>196</v>
      </c>
      <c r="C51" s="27" t="s">
        <v>188</v>
      </c>
      <c r="D51" s="27"/>
      <c r="E51" s="72"/>
      <c r="F51" s="73">
        <f>F52+F54+F56</f>
        <v>922.1</v>
      </c>
      <c r="G51" s="73">
        <f>G52+G54+G56</f>
        <v>931.9</v>
      </c>
      <c r="H51" s="73">
        <f>H52+H54+H56</f>
        <v>931.9</v>
      </c>
    </row>
    <row r="52" spans="1:8" ht="45">
      <c r="A52" s="91">
        <v>41</v>
      </c>
      <c r="B52" s="50" t="s">
        <v>33</v>
      </c>
      <c r="C52" s="27" t="s">
        <v>188</v>
      </c>
      <c r="D52" s="27" t="s">
        <v>158</v>
      </c>
      <c r="E52" s="72"/>
      <c r="F52" s="73">
        <f>F53</f>
        <v>732.5</v>
      </c>
      <c r="G52" s="73">
        <f>G53</f>
        <v>763.9</v>
      </c>
      <c r="H52" s="73">
        <f>H53</f>
        <v>763.9</v>
      </c>
    </row>
    <row r="53" spans="1:8">
      <c r="A53" s="91">
        <v>42</v>
      </c>
      <c r="B53" s="87" t="s">
        <v>34</v>
      </c>
      <c r="C53" s="97" t="s">
        <v>188</v>
      </c>
      <c r="D53" s="97" t="s">
        <v>124</v>
      </c>
      <c r="E53" s="97"/>
      <c r="F53" s="104">
        <v>732.5</v>
      </c>
      <c r="G53" s="104">
        <v>763.9</v>
      </c>
      <c r="H53" s="104">
        <v>763.9</v>
      </c>
    </row>
    <row r="54" spans="1:8" ht="22.5">
      <c r="A54" s="91">
        <v>43</v>
      </c>
      <c r="B54" s="50" t="s">
        <v>36</v>
      </c>
      <c r="C54" s="27" t="s">
        <v>188</v>
      </c>
      <c r="D54" s="27" t="s">
        <v>85</v>
      </c>
      <c r="E54" s="72"/>
      <c r="F54" s="73">
        <f>F55</f>
        <v>176.1</v>
      </c>
      <c r="G54" s="73">
        <f>G55</f>
        <v>155</v>
      </c>
      <c r="H54" s="73">
        <f>H55</f>
        <v>155</v>
      </c>
    </row>
    <row r="55" spans="1:8" ht="22.5">
      <c r="A55" s="91">
        <v>44</v>
      </c>
      <c r="B55" s="87" t="s">
        <v>37</v>
      </c>
      <c r="C55" s="97" t="s">
        <v>188</v>
      </c>
      <c r="D55" s="97" t="s">
        <v>159</v>
      </c>
      <c r="E55" s="97"/>
      <c r="F55" s="104">
        <v>176.1</v>
      </c>
      <c r="G55" s="104">
        <v>155</v>
      </c>
      <c r="H55" s="104">
        <v>155</v>
      </c>
    </row>
    <row r="56" spans="1:8" ht="22.5">
      <c r="A56" s="91">
        <v>45</v>
      </c>
      <c r="B56" s="50" t="s">
        <v>36</v>
      </c>
      <c r="C56" s="27" t="s">
        <v>188</v>
      </c>
      <c r="D56" s="27" t="s">
        <v>138</v>
      </c>
      <c r="E56" s="72"/>
      <c r="F56" s="73">
        <f>F57</f>
        <v>13.5</v>
      </c>
      <c r="G56" s="73">
        <f>G57</f>
        <v>13</v>
      </c>
      <c r="H56" s="73">
        <f>H57</f>
        <v>13</v>
      </c>
    </row>
    <row r="57" spans="1:8" ht="22.5">
      <c r="A57" s="91">
        <v>46</v>
      </c>
      <c r="B57" s="87" t="s">
        <v>37</v>
      </c>
      <c r="C57" s="97" t="s">
        <v>188</v>
      </c>
      <c r="D57" s="97" t="s">
        <v>7</v>
      </c>
      <c r="E57" s="97"/>
      <c r="F57" s="104">
        <v>13.5</v>
      </c>
      <c r="G57" s="104">
        <v>13</v>
      </c>
      <c r="H57" s="104">
        <v>13</v>
      </c>
    </row>
    <row r="58" spans="1:8">
      <c r="A58" s="91">
        <v>47</v>
      </c>
      <c r="B58" s="52" t="s">
        <v>21</v>
      </c>
      <c r="C58" s="72"/>
      <c r="D58" s="72"/>
      <c r="E58" s="72" t="s">
        <v>52</v>
      </c>
      <c r="F58" s="73">
        <f>F59</f>
        <v>922.1</v>
      </c>
      <c r="G58" s="73">
        <f>G59</f>
        <v>931.9</v>
      </c>
      <c r="H58" s="73">
        <f>H59</f>
        <v>931.9</v>
      </c>
    </row>
    <row r="59" spans="1:8">
      <c r="A59" s="91">
        <v>48</v>
      </c>
      <c r="B59" s="52" t="s">
        <v>23</v>
      </c>
      <c r="C59" s="72"/>
      <c r="D59" s="72"/>
      <c r="E59" s="72" t="s">
        <v>54</v>
      </c>
      <c r="F59" s="73">
        <f>F51</f>
        <v>922.1</v>
      </c>
      <c r="G59" s="73">
        <f>G51</f>
        <v>931.9</v>
      </c>
      <c r="H59" s="73">
        <f>H51</f>
        <v>931.9</v>
      </c>
    </row>
    <row r="60" spans="1:8" ht="67.5">
      <c r="A60" s="91">
        <v>49</v>
      </c>
      <c r="B60" s="50" t="s">
        <v>4</v>
      </c>
      <c r="C60" s="49" t="s">
        <v>5</v>
      </c>
      <c r="D60" s="49"/>
      <c r="E60" s="25"/>
      <c r="F60" s="83">
        <f t="shared" ref="F60:H61" si="9">F61</f>
        <v>56.9</v>
      </c>
      <c r="G60" s="83">
        <f t="shared" si="9"/>
        <v>34.200000000000003</v>
      </c>
      <c r="H60" s="83">
        <f t="shared" si="9"/>
        <v>37.799999999999997</v>
      </c>
    </row>
    <row r="61" spans="1:8" ht="22.5">
      <c r="A61" s="91">
        <v>50</v>
      </c>
      <c r="B61" s="50" t="s">
        <v>36</v>
      </c>
      <c r="C61" s="49" t="s">
        <v>5</v>
      </c>
      <c r="D61" s="49">
        <v>200</v>
      </c>
      <c r="E61" s="25"/>
      <c r="F61" s="83">
        <f t="shared" si="9"/>
        <v>56.9</v>
      </c>
      <c r="G61" s="83">
        <f t="shared" si="9"/>
        <v>34.200000000000003</v>
      </c>
      <c r="H61" s="83">
        <f t="shared" si="9"/>
        <v>37.799999999999997</v>
      </c>
    </row>
    <row r="62" spans="1:8" ht="22.5">
      <c r="A62" s="91">
        <v>51</v>
      </c>
      <c r="B62" s="87" t="s">
        <v>37</v>
      </c>
      <c r="C62" s="88" t="s">
        <v>5</v>
      </c>
      <c r="D62" s="88" t="s">
        <v>159</v>
      </c>
      <c r="E62" s="105"/>
      <c r="F62" s="93">
        <v>56.9</v>
      </c>
      <c r="G62" s="93">
        <v>34.200000000000003</v>
      </c>
      <c r="H62" s="93">
        <v>37.799999999999997</v>
      </c>
    </row>
    <row r="63" spans="1:8">
      <c r="A63" s="91">
        <v>52</v>
      </c>
      <c r="B63" s="52" t="s">
        <v>169</v>
      </c>
      <c r="C63" s="80"/>
      <c r="D63" s="26"/>
      <c r="E63" s="80" t="s">
        <v>48</v>
      </c>
      <c r="F63" s="73">
        <f>F64</f>
        <v>56.9</v>
      </c>
      <c r="G63" s="73">
        <f>G64</f>
        <v>34.200000000000003</v>
      </c>
      <c r="H63" s="73">
        <f>H64</f>
        <v>37.799999999999997</v>
      </c>
    </row>
    <row r="64" spans="1:8">
      <c r="A64" s="91">
        <v>53</v>
      </c>
      <c r="B64" s="52" t="s">
        <v>2</v>
      </c>
      <c r="C64" s="80"/>
      <c r="D64" s="26"/>
      <c r="E64" s="80" t="s">
        <v>3</v>
      </c>
      <c r="F64" s="73">
        <f>F60</f>
        <v>56.9</v>
      </c>
      <c r="G64" s="73">
        <f>G60</f>
        <v>34.200000000000003</v>
      </c>
      <c r="H64" s="73">
        <f>H60</f>
        <v>37.799999999999997</v>
      </c>
    </row>
    <row r="65" spans="1:8" ht="22.5">
      <c r="A65" s="91">
        <v>54</v>
      </c>
      <c r="B65" s="52" t="s">
        <v>137</v>
      </c>
      <c r="C65" s="72" t="s">
        <v>184</v>
      </c>
      <c r="D65" s="72"/>
      <c r="E65" s="72"/>
      <c r="F65" s="73">
        <f>F66+F71+F76+F81+F86+F91+F98+F103+F108</f>
        <v>1497.7</v>
      </c>
      <c r="G65" s="73">
        <f>G66+G71+G76+G81+G86+G91+G108</f>
        <v>542.19999999999993</v>
      </c>
      <c r="H65" s="73">
        <f>H66+H71+H76+H81+H86+H91+H108</f>
        <v>550.9</v>
      </c>
    </row>
    <row r="66" spans="1:8" ht="56.25">
      <c r="A66" s="91">
        <v>55</v>
      </c>
      <c r="B66" s="52" t="s">
        <v>318</v>
      </c>
      <c r="C66" s="49" t="s">
        <v>317</v>
      </c>
      <c r="D66" s="49"/>
      <c r="E66" s="27"/>
      <c r="F66" s="74">
        <f t="shared" ref="F66:H67" si="10">F67</f>
        <v>8.4</v>
      </c>
      <c r="G66" s="74">
        <f t="shared" si="10"/>
        <v>0</v>
      </c>
      <c r="H66" s="74">
        <f t="shared" si="10"/>
        <v>0</v>
      </c>
    </row>
    <row r="67" spans="1:8" ht="22.5">
      <c r="A67" s="91">
        <v>56</v>
      </c>
      <c r="B67" s="50" t="s">
        <v>36</v>
      </c>
      <c r="C67" s="49" t="s">
        <v>317</v>
      </c>
      <c r="D67" s="49">
        <v>200</v>
      </c>
      <c r="E67" s="27"/>
      <c r="F67" s="74">
        <f t="shared" si="10"/>
        <v>8.4</v>
      </c>
      <c r="G67" s="74">
        <f t="shared" si="10"/>
        <v>0</v>
      </c>
      <c r="H67" s="74">
        <f t="shared" si="10"/>
        <v>0</v>
      </c>
    </row>
    <row r="68" spans="1:8" ht="22.5">
      <c r="A68" s="91">
        <v>57</v>
      </c>
      <c r="B68" s="84" t="s">
        <v>37</v>
      </c>
      <c r="C68" s="88" t="s">
        <v>317</v>
      </c>
      <c r="D68" s="88" t="s">
        <v>159</v>
      </c>
      <c r="E68" s="97"/>
      <c r="F68" s="104">
        <v>8.4</v>
      </c>
      <c r="G68" s="104"/>
      <c r="H68" s="104"/>
    </row>
    <row r="69" spans="1:8">
      <c r="A69" s="91">
        <v>58</v>
      </c>
      <c r="B69" s="52" t="s">
        <v>21</v>
      </c>
      <c r="C69" s="72"/>
      <c r="D69" s="72"/>
      <c r="E69" s="72" t="s">
        <v>52</v>
      </c>
      <c r="F69" s="73">
        <f>F70</f>
        <v>8.4</v>
      </c>
      <c r="G69" s="73">
        <f>G70</f>
        <v>0</v>
      </c>
      <c r="H69" s="73">
        <f>H70</f>
        <v>0</v>
      </c>
    </row>
    <row r="70" spans="1:8">
      <c r="A70" s="91">
        <v>59</v>
      </c>
      <c r="B70" s="52" t="s">
        <v>22</v>
      </c>
      <c r="C70" s="72"/>
      <c r="D70" s="72"/>
      <c r="E70" s="72" t="s">
        <v>53</v>
      </c>
      <c r="F70" s="73">
        <f>F66</f>
        <v>8.4</v>
      </c>
      <c r="G70" s="73">
        <f>G66</f>
        <v>0</v>
      </c>
      <c r="H70" s="73">
        <f>H66</f>
        <v>0</v>
      </c>
    </row>
    <row r="71" spans="1:8" ht="67.5">
      <c r="A71" s="91">
        <v>60</v>
      </c>
      <c r="B71" s="50" t="s">
        <v>281</v>
      </c>
      <c r="C71" s="49" t="s">
        <v>280</v>
      </c>
      <c r="D71" s="49"/>
      <c r="E71" s="27"/>
      <c r="F71" s="74">
        <f t="shared" ref="F71:H72" si="11">F72</f>
        <v>125.6</v>
      </c>
      <c r="G71" s="74">
        <f t="shared" si="11"/>
        <v>125.6</v>
      </c>
      <c r="H71" s="74">
        <f t="shared" si="11"/>
        <v>125.6</v>
      </c>
    </row>
    <row r="72" spans="1:8" ht="22.5">
      <c r="A72" s="91">
        <v>61</v>
      </c>
      <c r="B72" s="50" t="s">
        <v>36</v>
      </c>
      <c r="C72" s="49" t="s">
        <v>280</v>
      </c>
      <c r="D72" s="49">
        <v>200</v>
      </c>
      <c r="E72" s="27"/>
      <c r="F72" s="74">
        <f t="shared" si="11"/>
        <v>125.6</v>
      </c>
      <c r="G72" s="74">
        <f t="shared" si="11"/>
        <v>125.6</v>
      </c>
      <c r="H72" s="74">
        <f t="shared" si="11"/>
        <v>125.6</v>
      </c>
    </row>
    <row r="73" spans="1:8" ht="22.5">
      <c r="A73" s="91">
        <v>62</v>
      </c>
      <c r="B73" s="87" t="s">
        <v>37</v>
      </c>
      <c r="C73" s="88" t="s">
        <v>280</v>
      </c>
      <c r="D73" s="88" t="s">
        <v>159</v>
      </c>
      <c r="E73" s="97"/>
      <c r="F73" s="104">
        <v>125.6</v>
      </c>
      <c r="G73" s="104">
        <v>125.6</v>
      </c>
      <c r="H73" s="104">
        <v>125.6</v>
      </c>
    </row>
    <row r="74" spans="1:8">
      <c r="A74" s="91">
        <v>63</v>
      </c>
      <c r="B74" s="52" t="s">
        <v>19</v>
      </c>
      <c r="C74" s="27"/>
      <c r="D74" s="27"/>
      <c r="E74" s="72" t="s">
        <v>50</v>
      </c>
      <c r="F74" s="73">
        <f>F75</f>
        <v>125.6</v>
      </c>
      <c r="G74" s="73">
        <f>G75</f>
        <v>125.6</v>
      </c>
      <c r="H74" s="73">
        <f>H75</f>
        <v>125.6</v>
      </c>
    </row>
    <row r="75" spans="1:8">
      <c r="A75" s="91">
        <v>64</v>
      </c>
      <c r="B75" s="52" t="s">
        <v>30</v>
      </c>
      <c r="C75" s="72"/>
      <c r="D75" s="72"/>
      <c r="E75" s="72" t="s">
        <v>51</v>
      </c>
      <c r="F75" s="73">
        <f>F71</f>
        <v>125.6</v>
      </c>
      <c r="G75" s="73">
        <f>G71</f>
        <v>125.6</v>
      </c>
      <c r="H75" s="73">
        <f>H71</f>
        <v>125.6</v>
      </c>
    </row>
    <row r="76" spans="1:8" ht="67.5">
      <c r="A76" s="91">
        <v>65</v>
      </c>
      <c r="B76" s="50" t="s">
        <v>199</v>
      </c>
      <c r="C76" s="49" t="s">
        <v>200</v>
      </c>
      <c r="D76" s="49"/>
      <c r="E76" s="27"/>
      <c r="F76" s="83">
        <f t="shared" ref="F76:H77" si="12">F77</f>
        <v>206.3</v>
      </c>
      <c r="G76" s="83">
        <f t="shared" si="12"/>
        <v>149.30000000000001</v>
      </c>
      <c r="H76" s="83">
        <f t="shared" si="12"/>
        <v>158</v>
      </c>
    </row>
    <row r="77" spans="1:8" ht="22.5">
      <c r="A77" s="91">
        <v>66</v>
      </c>
      <c r="B77" s="50" t="s">
        <v>36</v>
      </c>
      <c r="C77" s="49" t="s">
        <v>200</v>
      </c>
      <c r="D77" s="49">
        <v>200</v>
      </c>
      <c r="E77" s="27"/>
      <c r="F77" s="83">
        <f t="shared" si="12"/>
        <v>206.3</v>
      </c>
      <c r="G77" s="83">
        <f t="shared" si="12"/>
        <v>149.30000000000001</v>
      </c>
      <c r="H77" s="83">
        <f t="shared" si="12"/>
        <v>158</v>
      </c>
    </row>
    <row r="78" spans="1:8" ht="22.5">
      <c r="A78" s="91">
        <v>67</v>
      </c>
      <c r="B78" s="87" t="s">
        <v>37</v>
      </c>
      <c r="C78" s="88" t="s">
        <v>200</v>
      </c>
      <c r="D78" s="88" t="s">
        <v>159</v>
      </c>
      <c r="E78" s="88"/>
      <c r="F78" s="93">
        <v>206.3</v>
      </c>
      <c r="G78" s="93">
        <v>149.30000000000001</v>
      </c>
      <c r="H78" s="93">
        <v>158</v>
      </c>
    </row>
    <row r="79" spans="1:8">
      <c r="A79" s="91">
        <v>68</v>
      </c>
      <c r="B79" s="52" t="s">
        <v>19</v>
      </c>
      <c r="C79" s="27"/>
      <c r="D79" s="27"/>
      <c r="E79" s="72" t="s">
        <v>50</v>
      </c>
      <c r="F79" s="73">
        <f>F80</f>
        <v>206.3</v>
      </c>
      <c r="G79" s="73">
        <f>G80</f>
        <v>149.30000000000001</v>
      </c>
      <c r="H79" s="73">
        <f>H80</f>
        <v>158</v>
      </c>
    </row>
    <row r="80" spans="1:8">
      <c r="A80" s="91">
        <v>69</v>
      </c>
      <c r="B80" s="50" t="s">
        <v>30</v>
      </c>
      <c r="C80" s="27"/>
      <c r="D80" s="27"/>
      <c r="E80" s="27" t="s">
        <v>51</v>
      </c>
      <c r="F80" s="73">
        <f>F76</f>
        <v>206.3</v>
      </c>
      <c r="G80" s="73">
        <f>G76</f>
        <v>149.30000000000001</v>
      </c>
      <c r="H80" s="73">
        <f>H76</f>
        <v>158</v>
      </c>
    </row>
    <row r="81" spans="1:8" ht="56.25">
      <c r="A81" s="91">
        <v>70</v>
      </c>
      <c r="B81" s="50" t="s">
        <v>204</v>
      </c>
      <c r="C81" s="27" t="s">
        <v>185</v>
      </c>
      <c r="D81" s="72"/>
      <c r="E81" s="72"/>
      <c r="F81" s="74">
        <f t="shared" ref="F81:H82" si="13">F82</f>
        <v>299.3</v>
      </c>
      <c r="G81" s="74">
        <f t="shared" si="13"/>
        <v>238.4</v>
      </c>
      <c r="H81" s="74">
        <f t="shared" si="13"/>
        <v>238.4</v>
      </c>
    </row>
    <row r="82" spans="1:8" ht="22.5">
      <c r="A82" s="91">
        <v>71</v>
      </c>
      <c r="B82" s="50" t="s">
        <v>36</v>
      </c>
      <c r="C82" s="27" t="s">
        <v>185</v>
      </c>
      <c r="D82" s="27" t="s">
        <v>85</v>
      </c>
      <c r="E82" s="72"/>
      <c r="F82" s="74">
        <f t="shared" si="13"/>
        <v>299.3</v>
      </c>
      <c r="G82" s="74">
        <f t="shared" si="13"/>
        <v>238.4</v>
      </c>
      <c r="H82" s="74">
        <f t="shared" si="13"/>
        <v>238.4</v>
      </c>
    </row>
    <row r="83" spans="1:8" ht="22.5">
      <c r="A83" s="91">
        <v>72</v>
      </c>
      <c r="B83" s="87" t="s">
        <v>37</v>
      </c>
      <c r="C83" s="97" t="s">
        <v>185</v>
      </c>
      <c r="D83" s="97" t="s">
        <v>159</v>
      </c>
      <c r="E83" s="97"/>
      <c r="F83" s="104">
        <v>299.3</v>
      </c>
      <c r="G83" s="104">
        <v>238.4</v>
      </c>
      <c r="H83" s="104">
        <v>238.4</v>
      </c>
    </row>
    <row r="84" spans="1:8">
      <c r="A84" s="91">
        <v>73</v>
      </c>
      <c r="B84" s="52" t="s">
        <v>21</v>
      </c>
      <c r="C84" s="72" t="s">
        <v>184</v>
      </c>
      <c r="D84" s="72"/>
      <c r="E84" s="72" t="s">
        <v>52</v>
      </c>
      <c r="F84" s="73">
        <f>F85</f>
        <v>299.3</v>
      </c>
      <c r="G84" s="73">
        <f>G85</f>
        <v>238.4</v>
      </c>
      <c r="H84" s="73">
        <f>H85</f>
        <v>238.4</v>
      </c>
    </row>
    <row r="85" spans="1:8">
      <c r="A85" s="91">
        <v>74</v>
      </c>
      <c r="B85" s="52" t="s">
        <v>22</v>
      </c>
      <c r="C85" s="72" t="s">
        <v>184</v>
      </c>
      <c r="D85" s="72"/>
      <c r="E85" s="72" t="s">
        <v>53</v>
      </c>
      <c r="F85" s="73">
        <f>F81</f>
        <v>299.3</v>
      </c>
      <c r="G85" s="73">
        <f>G81</f>
        <v>238.4</v>
      </c>
      <c r="H85" s="73">
        <f>H81</f>
        <v>238.4</v>
      </c>
    </row>
    <row r="86" spans="1:8" ht="56.25">
      <c r="A86" s="91">
        <v>75</v>
      </c>
      <c r="B86" s="50" t="s">
        <v>0</v>
      </c>
      <c r="C86" s="27" t="s">
        <v>186</v>
      </c>
      <c r="D86" s="72"/>
      <c r="E86" s="72"/>
      <c r="F86" s="74">
        <f t="shared" ref="F86:H87" si="14">F87</f>
        <v>0</v>
      </c>
      <c r="G86" s="74">
        <f t="shared" si="14"/>
        <v>16.899999999999999</v>
      </c>
      <c r="H86" s="74">
        <f t="shared" si="14"/>
        <v>16.899999999999999</v>
      </c>
    </row>
    <row r="87" spans="1:8" ht="22.5">
      <c r="A87" s="91">
        <v>76</v>
      </c>
      <c r="B87" s="50" t="s">
        <v>36</v>
      </c>
      <c r="C87" s="27" t="s">
        <v>186</v>
      </c>
      <c r="D87" s="27" t="s">
        <v>85</v>
      </c>
      <c r="E87" s="72"/>
      <c r="F87" s="74">
        <f t="shared" si="14"/>
        <v>0</v>
      </c>
      <c r="G87" s="74">
        <f t="shared" si="14"/>
        <v>16.899999999999999</v>
      </c>
      <c r="H87" s="74">
        <f t="shared" si="14"/>
        <v>16.899999999999999</v>
      </c>
    </row>
    <row r="88" spans="1:8" ht="22.5">
      <c r="A88" s="91">
        <v>77</v>
      </c>
      <c r="B88" s="87" t="s">
        <v>37</v>
      </c>
      <c r="C88" s="97" t="s">
        <v>186</v>
      </c>
      <c r="D88" s="97" t="s">
        <v>159</v>
      </c>
      <c r="E88" s="97"/>
      <c r="F88" s="104">
        <v>0</v>
      </c>
      <c r="G88" s="104">
        <v>16.899999999999999</v>
      </c>
      <c r="H88" s="104">
        <v>16.899999999999999</v>
      </c>
    </row>
    <row r="89" spans="1:8">
      <c r="A89" s="91">
        <v>78</v>
      </c>
      <c r="B89" s="52" t="s">
        <v>21</v>
      </c>
      <c r="C89" s="72" t="s">
        <v>184</v>
      </c>
      <c r="D89" s="72"/>
      <c r="E89" s="72" t="s">
        <v>52</v>
      </c>
      <c r="F89" s="73">
        <f>F90</f>
        <v>0</v>
      </c>
      <c r="G89" s="73">
        <f>G90</f>
        <v>16.899999999999999</v>
      </c>
      <c r="H89" s="73">
        <f>H90</f>
        <v>16.899999999999999</v>
      </c>
    </row>
    <row r="90" spans="1:8">
      <c r="A90" s="91">
        <v>79</v>
      </c>
      <c r="B90" s="52" t="s">
        <v>22</v>
      </c>
      <c r="C90" s="72" t="s">
        <v>184</v>
      </c>
      <c r="D90" s="72"/>
      <c r="E90" s="72" t="s">
        <v>53</v>
      </c>
      <c r="F90" s="73">
        <f>F86</f>
        <v>0</v>
      </c>
      <c r="G90" s="73">
        <f>G86</f>
        <v>16.899999999999999</v>
      </c>
      <c r="H90" s="73">
        <f>H86</f>
        <v>16.899999999999999</v>
      </c>
    </row>
    <row r="91" spans="1:8" ht="56.25">
      <c r="A91" s="91">
        <v>80</v>
      </c>
      <c r="B91" s="50" t="s">
        <v>1</v>
      </c>
      <c r="C91" s="27" t="s">
        <v>187</v>
      </c>
      <c r="D91" s="72"/>
      <c r="E91" s="72"/>
      <c r="F91" s="73">
        <f>F92+F94</f>
        <v>5.9</v>
      </c>
      <c r="G91" s="73">
        <f>G92+G94</f>
        <v>12</v>
      </c>
      <c r="H91" s="73">
        <f>H92+H94</f>
        <v>12</v>
      </c>
    </row>
    <row r="92" spans="1:8" ht="45">
      <c r="A92" s="91">
        <v>81</v>
      </c>
      <c r="B92" s="50" t="s">
        <v>33</v>
      </c>
      <c r="C92" s="27" t="s">
        <v>187</v>
      </c>
      <c r="D92" s="27" t="s">
        <v>158</v>
      </c>
      <c r="E92" s="72"/>
      <c r="F92" s="74">
        <f>F93</f>
        <v>5.9</v>
      </c>
      <c r="G92" s="74">
        <f>G93</f>
        <v>10</v>
      </c>
      <c r="H92" s="74">
        <f>H93</f>
        <v>10</v>
      </c>
    </row>
    <row r="93" spans="1:8" ht="22.5">
      <c r="A93" s="91">
        <v>82</v>
      </c>
      <c r="B93" s="87" t="s">
        <v>58</v>
      </c>
      <c r="C93" s="97" t="s">
        <v>187</v>
      </c>
      <c r="D93" s="97" t="s">
        <v>134</v>
      </c>
      <c r="E93" s="106"/>
      <c r="F93" s="104">
        <v>5.9</v>
      </c>
      <c r="G93" s="104">
        <v>10</v>
      </c>
      <c r="H93" s="104">
        <v>10</v>
      </c>
    </row>
    <row r="94" spans="1:8" ht="22.5">
      <c r="A94" s="91">
        <v>83</v>
      </c>
      <c r="B94" s="50" t="s">
        <v>36</v>
      </c>
      <c r="C94" s="27" t="s">
        <v>187</v>
      </c>
      <c r="D94" s="27" t="s">
        <v>85</v>
      </c>
      <c r="E94" s="72"/>
      <c r="F94" s="74">
        <f>F95</f>
        <v>0</v>
      </c>
      <c r="G94" s="74">
        <f>G95</f>
        <v>2</v>
      </c>
      <c r="H94" s="74">
        <f>H95</f>
        <v>2</v>
      </c>
    </row>
    <row r="95" spans="1:8" ht="22.5">
      <c r="A95" s="91">
        <v>84</v>
      </c>
      <c r="B95" s="87" t="s">
        <v>37</v>
      </c>
      <c r="C95" s="97" t="s">
        <v>187</v>
      </c>
      <c r="D95" s="97" t="s">
        <v>159</v>
      </c>
      <c r="E95" s="106"/>
      <c r="F95" s="104"/>
      <c r="G95" s="104">
        <v>2</v>
      </c>
      <c r="H95" s="104">
        <v>2</v>
      </c>
    </row>
    <row r="96" spans="1:8">
      <c r="A96" s="91">
        <v>85</v>
      </c>
      <c r="B96" s="52" t="s">
        <v>21</v>
      </c>
      <c r="C96" s="72" t="s">
        <v>184</v>
      </c>
      <c r="D96" s="72"/>
      <c r="E96" s="72" t="s">
        <v>52</v>
      </c>
      <c r="F96" s="73">
        <f>F97</f>
        <v>5.9</v>
      </c>
      <c r="G96" s="73">
        <f>G97</f>
        <v>12</v>
      </c>
      <c r="H96" s="73">
        <f>H97</f>
        <v>12</v>
      </c>
    </row>
    <row r="97" spans="1:8">
      <c r="A97" s="91">
        <v>86</v>
      </c>
      <c r="B97" s="52" t="s">
        <v>22</v>
      </c>
      <c r="C97" s="72" t="s">
        <v>184</v>
      </c>
      <c r="D97" s="72"/>
      <c r="E97" s="72" t="s">
        <v>53</v>
      </c>
      <c r="F97" s="73">
        <f>F91</f>
        <v>5.9</v>
      </c>
      <c r="G97" s="73">
        <f>G91</f>
        <v>12</v>
      </c>
      <c r="H97" s="73">
        <f>H91</f>
        <v>12</v>
      </c>
    </row>
    <row r="98" spans="1:8" s="34" customFormat="1" ht="77.25" customHeight="1">
      <c r="A98" s="91">
        <v>87</v>
      </c>
      <c r="B98" s="65" t="s">
        <v>338</v>
      </c>
      <c r="C98" s="27" t="s">
        <v>337</v>
      </c>
      <c r="D98" s="27"/>
      <c r="E98" s="27"/>
      <c r="F98" s="74">
        <f>F99</f>
        <v>156.4</v>
      </c>
      <c r="G98" s="74"/>
      <c r="H98" s="74"/>
    </row>
    <row r="99" spans="1:8" s="34" customFormat="1" ht="22.5">
      <c r="A99" s="91">
        <v>88</v>
      </c>
      <c r="B99" s="50" t="s">
        <v>36</v>
      </c>
      <c r="C99" s="49" t="s">
        <v>337</v>
      </c>
      <c r="D99" s="49">
        <v>200</v>
      </c>
      <c r="E99" s="27"/>
      <c r="F99" s="74">
        <f t="shared" ref="F99:H99" si="15">F100</f>
        <v>156.4</v>
      </c>
      <c r="G99" s="74">
        <f t="shared" si="15"/>
        <v>0</v>
      </c>
      <c r="H99" s="74">
        <f t="shared" si="15"/>
        <v>0</v>
      </c>
    </row>
    <row r="100" spans="1:8" s="34" customFormat="1" ht="22.5">
      <c r="A100" s="91">
        <v>89</v>
      </c>
      <c r="B100" s="87" t="s">
        <v>37</v>
      </c>
      <c r="C100" s="88" t="s">
        <v>337</v>
      </c>
      <c r="D100" s="88" t="s">
        <v>159</v>
      </c>
      <c r="E100" s="97"/>
      <c r="F100" s="104">
        <v>156.4</v>
      </c>
      <c r="G100" s="104">
        <v>0</v>
      </c>
      <c r="H100" s="104">
        <v>0</v>
      </c>
    </row>
    <row r="101" spans="1:8" s="34" customFormat="1">
      <c r="A101" s="91">
        <v>90</v>
      </c>
      <c r="B101" s="52" t="s">
        <v>19</v>
      </c>
      <c r="C101" s="27"/>
      <c r="D101" s="27"/>
      <c r="E101" s="72" t="s">
        <v>50</v>
      </c>
      <c r="F101" s="73">
        <f>F102</f>
        <v>156.4</v>
      </c>
      <c r="G101" s="73">
        <f>G102</f>
        <v>0</v>
      </c>
      <c r="H101" s="73">
        <f>H102</f>
        <v>0</v>
      </c>
    </row>
    <row r="102" spans="1:8" s="34" customFormat="1">
      <c r="A102" s="91">
        <v>91</v>
      </c>
      <c r="B102" s="52" t="s">
        <v>336</v>
      </c>
      <c r="C102" s="72"/>
      <c r="D102" s="72"/>
      <c r="E102" s="72" t="s">
        <v>339</v>
      </c>
      <c r="F102" s="73">
        <f>F99</f>
        <v>156.4</v>
      </c>
      <c r="G102" s="73">
        <f>G98</f>
        <v>0</v>
      </c>
      <c r="H102" s="73">
        <f>H98</f>
        <v>0</v>
      </c>
    </row>
    <row r="103" spans="1:8" ht="78.75">
      <c r="A103" s="91">
        <v>92</v>
      </c>
      <c r="B103" s="50" t="s">
        <v>322</v>
      </c>
      <c r="C103" s="49" t="s">
        <v>323</v>
      </c>
      <c r="D103" s="49"/>
      <c r="E103" s="27"/>
      <c r="F103" s="74">
        <f t="shared" ref="F103:H104" si="16">F104</f>
        <v>115.1</v>
      </c>
      <c r="G103" s="74">
        <f t="shared" si="16"/>
        <v>0</v>
      </c>
      <c r="H103" s="74">
        <f t="shared" si="16"/>
        <v>0</v>
      </c>
    </row>
    <row r="104" spans="1:8" ht="22.5">
      <c r="A104" s="91">
        <v>93</v>
      </c>
      <c r="B104" s="50" t="s">
        <v>36</v>
      </c>
      <c r="C104" s="49" t="s">
        <v>323</v>
      </c>
      <c r="D104" s="49">
        <v>200</v>
      </c>
      <c r="E104" s="27"/>
      <c r="F104" s="74">
        <f t="shared" si="16"/>
        <v>115.1</v>
      </c>
      <c r="G104" s="74">
        <f t="shared" si="16"/>
        <v>0</v>
      </c>
      <c r="H104" s="74">
        <f t="shared" si="16"/>
        <v>0</v>
      </c>
    </row>
    <row r="105" spans="1:8" ht="22.5">
      <c r="A105" s="91">
        <v>94</v>
      </c>
      <c r="B105" s="87" t="s">
        <v>37</v>
      </c>
      <c r="C105" s="88" t="s">
        <v>323</v>
      </c>
      <c r="D105" s="88" t="s">
        <v>159</v>
      </c>
      <c r="E105" s="97"/>
      <c r="F105" s="104">
        <v>115.1</v>
      </c>
      <c r="G105" s="104">
        <v>0</v>
      </c>
      <c r="H105" s="104">
        <v>0</v>
      </c>
    </row>
    <row r="106" spans="1:8">
      <c r="A106" s="91">
        <v>95</v>
      </c>
      <c r="B106" s="52" t="s">
        <v>19</v>
      </c>
      <c r="C106" s="27"/>
      <c r="D106" s="27"/>
      <c r="E106" s="72" t="s">
        <v>50</v>
      </c>
      <c r="F106" s="73">
        <f>F107</f>
        <v>115.1</v>
      </c>
      <c r="G106" s="73">
        <f>G107</f>
        <v>0</v>
      </c>
      <c r="H106" s="73">
        <f>H107</f>
        <v>0</v>
      </c>
    </row>
    <row r="107" spans="1:8">
      <c r="A107" s="91">
        <v>96</v>
      </c>
      <c r="B107" s="52" t="s">
        <v>336</v>
      </c>
      <c r="C107" s="72"/>
      <c r="D107" s="72"/>
      <c r="E107" s="72" t="s">
        <v>51</v>
      </c>
      <c r="F107" s="73">
        <f>F103</f>
        <v>115.1</v>
      </c>
      <c r="G107" s="73">
        <f>G103</f>
        <v>0</v>
      </c>
      <c r="H107" s="73">
        <f>H103</f>
        <v>0</v>
      </c>
    </row>
    <row r="108" spans="1:8" ht="90">
      <c r="A108" s="91">
        <v>97</v>
      </c>
      <c r="B108" s="50" t="s">
        <v>264</v>
      </c>
      <c r="C108" s="49" t="s">
        <v>304</v>
      </c>
      <c r="D108" s="49"/>
      <c r="E108" s="27"/>
      <c r="F108" s="74">
        <f t="shared" ref="F108:H109" si="17">F109</f>
        <v>580.70000000000005</v>
      </c>
      <c r="G108" s="74">
        <f t="shared" si="17"/>
        <v>0</v>
      </c>
      <c r="H108" s="74">
        <f t="shared" si="17"/>
        <v>0</v>
      </c>
    </row>
    <row r="109" spans="1:8" ht="22.5">
      <c r="A109" s="91">
        <v>98</v>
      </c>
      <c r="B109" s="50" t="s">
        <v>36</v>
      </c>
      <c r="C109" s="49" t="s">
        <v>304</v>
      </c>
      <c r="D109" s="49">
        <v>200</v>
      </c>
      <c r="E109" s="27"/>
      <c r="F109" s="74">
        <f t="shared" si="17"/>
        <v>580.70000000000005</v>
      </c>
      <c r="G109" s="74">
        <f t="shared" si="17"/>
        <v>0</v>
      </c>
      <c r="H109" s="74">
        <f t="shared" si="17"/>
        <v>0</v>
      </c>
    </row>
    <row r="110" spans="1:8" ht="22.5">
      <c r="A110" s="91">
        <v>99</v>
      </c>
      <c r="B110" s="87" t="s">
        <v>37</v>
      </c>
      <c r="C110" s="88" t="s">
        <v>304</v>
      </c>
      <c r="D110" s="88">
        <v>240</v>
      </c>
      <c r="E110" s="97"/>
      <c r="F110" s="104">
        <v>580.70000000000005</v>
      </c>
      <c r="G110" s="104"/>
      <c r="H110" s="104"/>
    </row>
    <row r="111" spans="1:8">
      <c r="A111" s="91">
        <v>100</v>
      </c>
      <c r="B111" s="52" t="s">
        <v>21</v>
      </c>
      <c r="C111" s="72" t="s">
        <v>184</v>
      </c>
      <c r="D111" s="72"/>
      <c r="E111" s="72" t="s">
        <v>52</v>
      </c>
      <c r="F111" s="73">
        <f>F112</f>
        <v>580.70000000000005</v>
      </c>
      <c r="G111" s="73">
        <f>G112</f>
        <v>12</v>
      </c>
      <c r="H111" s="73">
        <f>H112</f>
        <v>12</v>
      </c>
    </row>
    <row r="112" spans="1:8">
      <c r="A112" s="91">
        <v>101</v>
      </c>
      <c r="B112" s="52" t="s">
        <v>22</v>
      </c>
      <c r="C112" s="72" t="s">
        <v>184</v>
      </c>
      <c r="D112" s="72"/>
      <c r="E112" s="72" t="s">
        <v>53</v>
      </c>
      <c r="F112" s="73">
        <f>F108</f>
        <v>580.70000000000005</v>
      </c>
      <c r="G112" s="73">
        <f>G96</f>
        <v>12</v>
      </c>
      <c r="H112" s="73">
        <f>H96</f>
        <v>12</v>
      </c>
    </row>
    <row r="113" spans="1:8">
      <c r="A113" s="91">
        <v>102</v>
      </c>
      <c r="B113" s="52" t="s">
        <v>163</v>
      </c>
      <c r="C113" s="72"/>
      <c r="D113" s="72"/>
      <c r="E113" s="72" t="s">
        <v>42</v>
      </c>
      <c r="F113" s="73">
        <f>F114</f>
        <v>4286.7</v>
      </c>
      <c r="G113" s="73">
        <f>G114</f>
        <v>4000.6</v>
      </c>
      <c r="H113" s="73">
        <f>H114</f>
        <v>4003.3</v>
      </c>
    </row>
    <row r="114" spans="1:8">
      <c r="A114" s="91">
        <v>103</v>
      </c>
      <c r="B114" s="52" t="s">
        <v>89</v>
      </c>
      <c r="C114" s="72" t="s">
        <v>172</v>
      </c>
      <c r="D114" s="72"/>
      <c r="E114" s="72"/>
      <c r="F114" s="73">
        <f>F115+F124</f>
        <v>4286.7</v>
      </c>
      <c r="G114" s="73">
        <f>G115+G124</f>
        <v>4000.6</v>
      </c>
      <c r="H114" s="73">
        <f>H115+H124</f>
        <v>4003.3</v>
      </c>
    </row>
    <row r="115" spans="1:8">
      <c r="A115" s="91">
        <v>104</v>
      </c>
      <c r="B115" s="52" t="s">
        <v>135</v>
      </c>
      <c r="C115" s="72" t="s">
        <v>173</v>
      </c>
      <c r="D115" s="72"/>
      <c r="E115" s="72"/>
      <c r="F115" s="73">
        <f>F116</f>
        <v>470</v>
      </c>
      <c r="G115" s="73">
        <f t="shared" ref="G115:H115" si="18">G116</f>
        <v>1021</v>
      </c>
      <c r="H115" s="73">
        <f t="shared" si="18"/>
        <v>1021</v>
      </c>
    </row>
    <row r="116" spans="1:8">
      <c r="A116" s="91">
        <v>105</v>
      </c>
      <c r="B116" s="107" t="s">
        <v>78</v>
      </c>
      <c r="C116" s="108" t="s">
        <v>171</v>
      </c>
      <c r="D116" s="108"/>
      <c r="E116" s="108"/>
      <c r="F116" s="74">
        <f>F117+F120</f>
        <v>470</v>
      </c>
      <c r="G116" s="74">
        <f>G120</f>
        <v>1021</v>
      </c>
      <c r="H116" s="74">
        <f>H120</f>
        <v>1021</v>
      </c>
    </row>
    <row r="117" spans="1:8" ht="33.75">
      <c r="A117" s="91">
        <v>106</v>
      </c>
      <c r="B117" s="50" t="s">
        <v>320</v>
      </c>
      <c r="C117" s="49" t="s">
        <v>319</v>
      </c>
      <c r="D117" s="25"/>
      <c r="E117" s="108"/>
      <c r="F117" s="74">
        <f t="shared" ref="F117:H118" si="19">F118</f>
        <v>32.200000000000003</v>
      </c>
      <c r="G117" s="74">
        <f t="shared" si="19"/>
        <v>0</v>
      </c>
      <c r="H117" s="74">
        <f t="shared" si="19"/>
        <v>0</v>
      </c>
    </row>
    <row r="118" spans="1:8" ht="45">
      <c r="A118" s="91">
        <v>107</v>
      </c>
      <c r="B118" s="50" t="s">
        <v>33</v>
      </c>
      <c r="C118" s="49" t="s">
        <v>319</v>
      </c>
      <c r="D118" s="49">
        <v>100</v>
      </c>
      <c r="E118" s="27"/>
      <c r="F118" s="74">
        <f t="shared" si="19"/>
        <v>32.200000000000003</v>
      </c>
      <c r="G118" s="74">
        <f t="shared" si="19"/>
        <v>0</v>
      </c>
      <c r="H118" s="74">
        <f t="shared" si="19"/>
        <v>0</v>
      </c>
    </row>
    <row r="119" spans="1:8" ht="22.5">
      <c r="A119" s="91">
        <v>108</v>
      </c>
      <c r="B119" s="84" t="s">
        <v>58</v>
      </c>
      <c r="C119" s="88" t="s">
        <v>290</v>
      </c>
      <c r="D119" s="88" t="s">
        <v>134</v>
      </c>
      <c r="E119" s="97"/>
      <c r="F119" s="104">
        <v>32.200000000000003</v>
      </c>
      <c r="G119" s="104">
        <v>0</v>
      </c>
      <c r="H119" s="104">
        <v>0</v>
      </c>
    </row>
    <row r="120" spans="1:8" ht="45">
      <c r="A120" s="91">
        <v>109</v>
      </c>
      <c r="B120" s="50" t="s">
        <v>33</v>
      </c>
      <c r="C120" s="27" t="s">
        <v>192</v>
      </c>
      <c r="D120" s="27" t="s">
        <v>158</v>
      </c>
      <c r="E120" s="27"/>
      <c r="F120" s="74">
        <f t="shared" ref="F120:H120" si="20">F121</f>
        <v>437.8</v>
      </c>
      <c r="G120" s="74">
        <f t="shared" si="20"/>
        <v>1021</v>
      </c>
      <c r="H120" s="74">
        <f t="shared" si="20"/>
        <v>1021</v>
      </c>
    </row>
    <row r="121" spans="1:8" ht="22.5">
      <c r="A121" s="91">
        <v>110</v>
      </c>
      <c r="B121" s="87" t="s">
        <v>58</v>
      </c>
      <c r="C121" s="97" t="s">
        <v>192</v>
      </c>
      <c r="D121" s="97" t="s">
        <v>134</v>
      </c>
      <c r="E121" s="97"/>
      <c r="F121" s="104">
        <v>437.8</v>
      </c>
      <c r="G121" s="104">
        <v>1021</v>
      </c>
      <c r="H121" s="104">
        <v>1021</v>
      </c>
    </row>
    <row r="122" spans="1:8" ht="22.5">
      <c r="A122" s="91">
        <v>111</v>
      </c>
      <c r="B122" s="52" t="s">
        <v>164</v>
      </c>
      <c r="C122" s="72"/>
      <c r="D122" s="72"/>
      <c r="E122" s="72" t="s">
        <v>43</v>
      </c>
      <c r="F122" s="73">
        <f>F123</f>
        <v>470</v>
      </c>
      <c r="G122" s="73">
        <f>G123</f>
        <v>1021</v>
      </c>
      <c r="H122" s="73">
        <f>H123</f>
        <v>1021</v>
      </c>
    </row>
    <row r="123" spans="1:8">
      <c r="A123" s="91">
        <v>112</v>
      </c>
      <c r="B123" s="52" t="s">
        <v>163</v>
      </c>
      <c r="C123" s="72"/>
      <c r="D123" s="72"/>
      <c r="E123" s="72" t="s">
        <v>42</v>
      </c>
      <c r="F123" s="73">
        <f>F116</f>
        <v>470</v>
      </c>
      <c r="G123" s="73">
        <f>G116</f>
        <v>1021</v>
      </c>
      <c r="H123" s="73">
        <f>H116</f>
        <v>1021</v>
      </c>
    </row>
    <row r="124" spans="1:8">
      <c r="A124" s="91">
        <v>113</v>
      </c>
      <c r="B124" s="52" t="s">
        <v>136</v>
      </c>
      <c r="C124" s="72" t="s">
        <v>202</v>
      </c>
      <c r="D124" s="72"/>
      <c r="E124" s="72"/>
      <c r="F124" s="73">
        <f>F125+F133+F140+F145+F159+F168+F171+F150</f>
        <v>3816.7</v>
      </c>
      <c r="G124" s="73">
        <f>G133+G140+G145+G159+G168+G171</f>
        <v>2979.6</v>
      </c>
      <c r="H124" s="73">
        <f>H133+H140+H145+H159+H168+H171</f>
        <v>2982.3</v>
      </c>
    </row>
    <row r="125" spans="1:8" s="34" customFormat="1" ht="45">
      <c r="A125" s="91">
        <v>114</v>
      </c>
      <c r="B125" s="50" t="s">
        <v>287</v>
      </c>
      <c r="C125" s="27" t="s">
        <v>290</v>
      </c>
      <c r="D125" s="27"/>
      <c r="E125" s="27"/>
      <c r="F125" s="74">
        <f>F126+F128</f>
        <v>126</v>
      </c>
      <c r="G125" s="74">
        <f t="shared" ref="G125:H126" si="21">G126</f>
        <v>0</v>
      </c>
      <c r="H125" s="74">
        <f t="shared" si="21"/>
        <v>0</v>
      </c>
    </row>
    <row r="126" spans="1:8" s="34" customFormat="1" ht="45">
      <c r="A126" s="91">
        <v>115</v>
      </c>
      <c r="B126" s="50" t="s">
        <v>33</v>
      </c>
      <c r="C126" s="27" t="s">
        <v>290</v>
      </c>
      <c r="D126" s="27" t="s">
        <v>158</v>
      </c>
      <c r="E126" s="27"/>
      <c r="F126" s="74">
        <f>F127</f>
        <v>118.6</v>
      </c>
      <c r="G126" s="74">
        <f t="shared" si="21"/>
        <v>0</v>
      </c>
      <c r="H126" s="74">
        <f t="shared" si="21"/>
        <v>0</v>
      </c>
    </row>
    <row r="127" spans="1:8" s="34" customFormat="1" ht="22.5">
      <c r="A127" s="91">
        <v>116</v>
      </c>
      <c r="B127" s="84" t="s">
        <v>58</v>
      </c>
      <c r="C127" s="97" t="s">
        <v>290</v>
      </c>
      <c r="D127" s="97" t="s">
        <v>134</v>
      </c>
      <c r="E127" s="97"/>
      <c r="F127" s="104">
        <v>118.6</v>
      </c>
      <c r="G127" s="104"/>
      <c r="H127" s="104"/>
    </row>
    <row r="128" spans="1:8" s="34" customFormat="1" ht="33.75">
      <c r="A128" s="91">
        <v>117</v>
      </c>
      <c r="B128" s="50" t="s">
        <v>320</v>
      </c>
      <c r="C128" s="49" t="s">
        <v>290</v>
      </c>
      <c r="D128" s="25"/>
      <c r="E128" s="25"/>
      <c r="F128" s="74">
        <f>F129</f>
        <v>7.4</v>
      </c>
      <c r="G128" s="74">
        <f t="shared" ref="G128:H128" si="22">G129+G133</f>
        <v>73.900000000000006</v>
      </c>
      <c r="H128" s="74">
        <f t="shared" si="22"/>
        <v>76.599999999999994</v>
      </c>
    </row>
    <row r="129" spans="1:8" s="34" customFormat="1" ht="33.75">
      <c r="A129" s="91">
        <v>118</v>
      </c>
      <c r="B129" s="50" t="s">
        <v>321</v>
      </c>
      <c r="C129" s="49" t="s">
        <v>290</v>
      </c>
      <c r="D129" s="49" t="s">
        <v>101</v>
      </c>
      <c r="E129" s="49"/>
      <c r="F129" s="83">
        <f t="shared" ref="F129:H129" si="23">F130</f>
        <v>7.4</v>
      </c>
      <c r="G129" s="83">
        <f t="shared" si="23"/>
        <v>0</v>
      </c>
      <c r="H129" s="83">
        <f t="shared" si="23"/>
        <v>0</v>
      </c>
    </row>
    <row r="130" spans="1:8" s="34" customFormat="1" ht="22.5">
      <c r="A130" s="91">
        <v>119</v>
      </c>
      <c r="B130" s="84" t="s">
        <v>58</v>
      </c>
      <c r="C130" s="88" t="s">
        <v>290</v>
      </c>
      <c r="D130" s="88" t="s">
        <v>73</v>
      </c>
      <c r="E130" s="88"/>
      <c r="F130" s="93">
        <v>7.4</v>
      </c>
      <c r="G130" s="93"/>
      <c r="H130" s="93"/>
    </row>
    <row r="131" spans="1:8" ht="45">
      <c r="A131" s="91">
        <v>120</v>
      </c>
      <c r="B131" s="52" t="s">
        <v>79</v>
      </c>
      <c r="C131" s="72"/>
      <c r="D131" s="72"/>
      <c r="E131" s="72" t="s">
        <v>44</v>
      </c>
      <c r="F131" s="73">
        <f>F125</f>
        <v>126</v>
      </c>
      <c r="G131" s="73">
        <f t="shared" ref="G131:H131" si="24">G125</f>
        <v>0</v>
      </c>
      <c r="H131" s="73">
        <f t="shared" si="24"/>
        <v>0</v>
      </c>
    </row>
    <row r="132" spans="1:8">
      <c r="A132" s="91">
        <v>121</v>
      </c>
      <c r="B132" s="52" t="s">
        <v>163</v>
      </c>
      <c r="C132" s="72"/>
      <c r="D132" s="72"/>
      <c r="E132" s="72" t="s">
        <v>42</v>
      </c>
      <c r="F132" s="73">
        <f>F131</f>
        <v>126</v>
      </c>
      <c r="G132" s="73">
        <f t="shared" ref="G132:H132" si="25">G131</f>
        <v>0</v>
      </c>
      <c r="H132" s="73">
        <f t="shared" si="25"/>
        <v>0</v>
      </c>
    </row>
    <row r="133" spans="1:8" ht="33.75">
      <c r="A133" s="91">
        <v>122</v>
      </c>
      <c r="B133" s="107" t="s">
        <v>72</v>
      </c>
      <c r="C133" s="108" t="s">
        <v>180</v>
      </c>
      <c r="D133" s="108"/>
      <c r="E133" s="108"/>
      <c r="F133" s="74">
        <f>F134+F136</f>
        <v>70.7</v>
      </c>
      <c r="G133" s="74">
        <f>G134+G136</f>
        <v>73.900000000000006</v>
      </c>
      <c r="H133" s="74">
        <f>H134+H136</f>
        <v>76.599999999999994</v>
      </c>
    </row>
    <row r="134" spans="1:8" ht="45">
      <c r="A134" s="91">
        <v>123</v>
      </c>
      <c r="B134" s="50" t="s">
        <v>33</v>
      </c>
      <c r="C134" s="27" t="s">
        <v>180</v>
      </c>
      <c r="D134" s="27" t="s">
        <v>158</v>
      </c>
      <c r="E134" s="27"/>
      <c r="F134" s="74">
        <f>F135</f>
        <v>67.3</v>
      </c>
      <c r="G134" s="74">
        <f>G135</f>
        <v>71.900000000000006</v>
      </c>
      <c r="H134" s="74">
        <f>H135</f>
        <v>76.599999999999994</v>
      </c>
    </row>
    <row r="135" spans="1:8">
      <c r="A135" s="91">
        <v>124</v>
      </c>
      <c r="B135" s="87" t="s">
        <v>34</v>
      </c>
      <c r="C135" s="97" t="s">
        <v>180</v>
      </c>
      <c r="D135" s="97" t="s">
        <v>134</v>
      </c>
      <c r="E135" s="97"/>
      <c r="F135" s="104">
        <v>67.3</v>
      </c>
      <c r="G135" s="104">
        <v>71.900000000000006</v>
      </c>
      <c r="H135" s="104">
        <v>76.599999999999994</v>
      </c>
    </row>
    <row r="136" spans="1:8" ht="22.5">
      <c r="A136" s="91">
        <v>125</v>
      </c>
      <c r="B136" s="50" t="s">
        <v>36</v>
      </c>
      <c r="C136" s="27" t="s">
        <v>180</v>
      </c>
      <c r="D136" s="27" t="s">
        <v>85</v>
      </c>
      <c r="E136" s="27"/>
      <c r="F136" s="74">
        <f>F137</f>
        <v>3.4</v>
      </c>
      <c r="G136" s="74">
        <f>G137</f>
        <v>2</v>
      </c>
      <c r="H136" s="74">
        <f>H137</f>
        <v>0</v>
      </c>
    </row>
    <row r="137" spans="1:8" ht="22.5">
      <c r="A137" s="91">
        <v>126</v>
      </c>
      <c r="B137" s="87" t="s">
        <v>37</v>
      </c>
      <c r="C137" s="97" t="s">
        <v>180</v>
      </c>
      <c r="D137" s="97" t="s">
        <v>159</v>
      </c>
      <c r="E137" s="97"/>
      <c r="F137" s="104">
        <v>3.4</v>
      </c>
      <c r="G137" s="104">
        <v>2</v>
      </c>
      <c r="H137" s="104"/>
    </row>
    <row r="138" spans="1:8">
      <c r="A138" s="91">
        <v>127</v>
      </c>
      <c r="B138" s="52" t="s">
        <v>167</v>
      </c>
      <c r="C138" s="72"/>
      <c r="D138" s="72"/>
      <c r="E138" s="72" t="s">
        <v>46</v>
      </c>
      <c r="F138" s="73">
        <f>F139</f>
        <v>70.7</v>
      </c>
      <c r="G138" s="73">
        <f>G139</f>
        <v>73.900000000000006</v>
      </c>
      <c r="H138" s="73">
        <f>H139</f>
        <v>76.599999999999994</v>
      </c>
    </row>
    <row r="139" spans="1:8">
      <c r="A139" s="91">
        <v>128</v>
      </c>
      <c r="B139" s="52" t="s">
        <v>168</v>
      </c>
      <c r="C139" s="72"/>
      <c r="D139" s="72"/>
      <c r="E139" s="72" t="s">
        <v>47</v>
      </c>
      <c r="F139" s="73">
        <f>F134+F136</f>
        <v>70.7</v>
      </c>
      <c r="G139" s="73">
        <f>G134+G136</f>
        <v>73.900000000000006</v>
      </c>
      <c r="H139" s="73">
        <f>H134+H136</f>
        <v>76.599999999999994</v>
      </c>
    </row>
    <row r="140" spans="1:8" ht="33.75">
      <c r="A140" s="91">
        <v>129</v>
      </c>
      <c r="B140" s="107" t="s">
        <v>87</v>
      </c>
      <c r="C140" s="108" t="s">
        <v>179</v>
      </c>
      <c r="D140" s="108"/>
      <c r="E140" s="108"/>
      <c r="F140" s="109">
        <f t="shared" ref="F140:H141" si="26">F141</f>
        <v>1.8</v>
      </c>
      <c r="G140" s="109">
        <f t="shared" si="26"/>
        <v>1.8</v>
      </c>
      <c r="H140" s="109">
        <f t="shared" si="26"/>
        <v>1.8</v>
      </c>
    </row>
    <row r="141" spans="1:8" ht="22.5">
      <c r="A141" s="91">
        <v>130</v>
      </c>
      <c r="B141" s="50" t="s">
        <v>36</v>
      </c>
      <c r="C141" s="27" t="s">
        <v>179</v>
      </c>
      <c r="D141" s="27" t="s">
        <v>85</v>
      </c>
      <c r="E141" s="27"/>
      <c r="F141" s="74">
        <f t="shared" si="26"/>
        <v>1.8</v>
      </c>
      <c r="G141" s="74">
        <f t="shared" si="26"/>
        <v>1.8</v>
      </c>
      <c r="H141" s="74">
        <f t="shared" si="26"/>
        <v>1.8</v>
      </c>
    </row>
    <row r="142" spans="1:8" ht="22.5">
      <c r="A142" s="91">
        <v>131</v>
      </c>
      <c r="B142" s="87" t="s">
        <v>37</v>
      </c>
      <c r="C142" s="97" t="s">
        <v>179</v>
      </c>
      <c r="D142" s="97" t="s">
        <v>159</v>
      </c>
      <c r="E142" s="97"/>
      <c r="F142" s="104">
        <v>1.8</v>
      </c>
      <c r="G142" s="104">
        <v>1.8</v>
      </c>
      <c r="H142" s="104">
        <v>1.8</v>
      </c>
    </row>
    <row r="143" spans="1:8">
      <c r="A143" s="91">
        <v>132</v>
      </c>
      <c r="B143" s="52" t="s">
        <v>166</v>
      </c>
      <c r="C143" s="72"/>
      <c r="D143" s="72"/>
      <c r="E143" s="72" t="s">
        <v>45</v>
      </c>
      <c r="F143" s="73">
        <f>F141</f>
        <v>1.8</v>
      </c>
      <c r="G143" s="73">
        <f>G141</f>
        <v>1.8</v>
      </c>
      <c r="H143" s="73">
        <f>H141</f>
        <v>1.8</v>
      </c>
    </row>
    <row r="144" spans="1:8">
      <c r="A144" s="91">
        <v>133</v>
      </c>
      <c r="B144" s="52" t="s">
        <v>163</v>
      </c>
      <c r="C144" s="72"/>
      <c r="D144" s="72"/>
      <c r="E144" s="72" t="s">
        <v>42</v>
      </c>
      <c r="F144" s="73">
        <f>F140</f>
        <v>1.8</v>
      </c>
      <c r="G144" s="73">
        <f>G140</f>
        <v>1.8</v>
      </c>
      <c r="H144" s="73">
        <f>H140</f>
        <v>1.8</v>
      </c>
    </row>
    <row r="145" spans="1:8" ht="22.5">
      <c r="A145" s="91">
        <v>134</v>
      </c>
      <c r="B145" s="107" t="s">
        <v>81</v>
      </c>
      <c r="C145" s="108" t="s">
        <v>177</v>
      </c>
      <c r="D145" s="108"/>
      <c r="E145" s="108"/>
      <c r="F145" s="109">
        <f t="shared" ref="F145:H146" si="27">F146</f>
        <v>1</v>
      </c>
      <c r="G145" s="109">
        <f t="shared" si="27"/>
        <v>1</v>
      </c>
      <c r="H145" s="109">
        <f t="shared" si="27"/>
        <v>1</v>
      </c>
    </row>
    <row r="146" spans="1:8">
      <c r="A146" s="91">
        <v>135</v>
      </c>
      <c r="B146" s="50" t="s">
        <v>82</v>
      </c>
      <c r="C146" s="27" t="s">
        <v>177</v>
      </c>
      <c r="D146" s="27" t="s">
        <v>138</v>
      </c>
      <c r="E146" s="27"/>
      <c r="F146" s="74">
        <f t="shared" si="27"/>
        <v>1</v>
      </c>
      <c r="G146" s="74">
        <f t="shared" si="27"/>
        <v>1</v>
      </c>
      <c r="H146" s="74">
        <f t="shared" si="27"/>
        <v>1</v>
      </c>
    </row>
    <row r="147" spans="1:8">
      <c r="A147" s="91">
        <v>136</v>
      </c>
      <c r="B147" s="87" t="s">
        <v>67</v>
      </c>
      <c r="C147" s="97" t="s">
        <v>177</v>
      </c>
      <c r="D147" s="97" t="s">
        <v>139</v>
      </c>
      <c r="E147" s="97"/>
      <c r="F147" s="104">
        <v>1</v>
      </c>
      <c r="G147" s="104">
        <v>1</v>
      </c>
      <c r="H147" s="104">
        <v>1</v>
      </c>
    </row>
    <row r="148" spans="1:8">
      <c r="A148" s="91">
        <v>137</v>
      </c>
      <c r="B148" s="52" t="s">
        <v>144</v>
      </c>
      <c r="C148" s="72"/>
      <c r="D148" s="72"/>
      <c r="E148" s="72" t="s">
        <v>76</v>
      </c>
      <c r="F148" s="73">
        <f>F145</f>
        <v>1</v>
      </c>
      <c r="G148" s="73">
        <f>G145</f>
        <v>1</v>
      </c>
      <c r="H148" s="73">
        <f>H145</f>
        <v>1</v>
      </c>
    </row>
    <row r="149" spans="1:8">
      <c r="A149" s="91">
        <v>138</v>
      </c>
      <c r="B149" s="52" t="s">
        <v>163</v>
      </c>
      <c r="C149" s="72"/>
      <c r="D149" s="72"/>
      <c r="E149" s="72" t="s">
        <v>42</v>
      </c>
      <c r="F149" s="73">
        <f>F145</f>
        <v>1</v>
      </c>
      <c r="G149" s="73">
        <f>G145</f>
        <v>1</v>
      </c>
      <c r="H149" s="73">
        <f>H145</f>
        <v>1</v>
      </c>
    </row>
    <row r="150" spans="1:8" s="34" customFormat="1" ht="39" customHeight="1">
      <c r="A150" s="91">
        <v>139</v>
      </c>
      <c r="B150" s="50" t="s">
        <v>325</v>
      </c>
      <c r="C150" s="27" t="s">
        <v>324</v>
      </c>
      <c r="D150" s="27"/>
      <c r="E150" s="27"/>
      <c r="F150" s="74">
        <f>F151+F155</f>
        <v>147.5</v>
      </c>
      <c r="G150" s="74"/>
      <c r="H150" s="74"/>
    </row>
    <row r="151" spans="1:8" s="34" customFormat="1" ht="45">
      <c r="A151" s="91">
        <v>140</v>
      </c>
      <c r="B151" s="50" t="s">
        <v>33</v>
      </c>
      <c r="C151" s="27" t="s">
        <v>324</v>
      </c>
      <c r="D151" s="27" t="s">
        <v>158</v>
      </c>
      <c r="E151" s="27"/>
      <c r="F151" s="74">
        <f>F152</f>
        <v>135.4</v>
      </c>
      <c r="G151" s="74"/>
      <c r="H151" s="74"/>
    </row>
    <row r="152" spans="1:8" s="34" customFormat="1">
      <c r="A152" s="91">
        <v>141</v>
      </c>
      <c r="B152" s="87" t="s">
        <v>34</v>
      </c>
      <c r="C152" s="97" t="s">
        <v>324</v>
      </c>
      <c r="D152" s="97" t="s">
        <v>124</v>
      </c>
      <c r="E152" s="97"/>
      <c r="F152" s="104">
        <v>135.4</v>
      </c>
      <c r="G152" s="104"/>
      <c r="H152" s="104"/>
    </row>
    <row r="153" spans="1:8" s="34" customFormat="1">
      <c r="A153" s="91">
        <v>142</v>
      </c>
      <c r="B153" s="52" t="s">
        <v>166</v>
      </c>
      <c r="C153" s="72"/>
      <c r="D153" s="72"/>
      <c r="E153" s="72" t="s">
        <v>45</v>
      </c>
      <c r="F153" s="73">
        <f>F151</f>
        <v>135.4</v>
      </c>
      <c r="G153" s="73">
        <f>G151</f>
        <v>0</v>
      </c>
      <c r="H153" s="73">
        <f>H151</f>
        <v>0</v>
      </c>
    </row>
    <row r="154" spans="1:8" s="34" customFormat="1">
      <c r="A154" s="91">
        <v>143</v>
      </c>
      <c r="B154" s="52" t="s">
        <v>163</v>
      </c>
      <c r="C154" s="72"/>
      <c r="D154" s="72"/>
      <c r="E154" s="72" t="s">
        <v>42</v>
      </c>
      <c r="F154" s="73">
        <f>F150</f>
        <v>147.5</v>
      </c>
      <c r="G154" s="73">
        <f>G150</f>
        <v>0</v>
      </c>
      <c r="H154" s="73">
        <f>H150</f>
        <v>0</v>
      </c>
    </row>
    <row r="155" spans="1:8" s="34" customFormat="1" ht="22.5">
      <c r="A155" s="91">
        <v>144</v>
      </c>
      <c r="B155" s="50" t="s">
        <v>36</v>
      </c>
      <c r="C155" s="27" t="s">
        <v>324</v>
      </c>
      <c r="D155" s="27" t="s">
        <v>85</v>
      </c>
      <c r="E155" s="27"/>
      <c r="F155" s="74">
        <f>F156</f>
        <v>12.1</v>
      </c>
      <c r="G155" s="74">
        <f>G156</f>
        <v>0</v>
      </c>
      <c r="H155" s="74">
        <f>H156</f>
        <v>0</v>
      </c>
    </row>
    <row r="156" spans="1:8" s="34" customFormat="1" ht="22.5">
      <c r="A156" s="91">
        <v>145</v>
      </c>
      <c r="B156" s="87" t="s">
        <v>37</v>
      </c>
      <c r="C156" s="97" t="s">
        <v>324</v>
      </c>
      <c r="D156" s="97" t="s">
        <v>159</v>
      </c>
      <c r="E156" s="97"/>
      <c r="F156" s="104">
        <v>12.1</v>
      </c>
      <c r="G156" s="104"/>
      <c r="H156" s="104"/>
    </row>
    <row r="157" spans="1:8" s="34" customFormat="1">
      <c r="A157" s="91">
        <v>146</v>
      </c>
      <c r="B157" s="52" t="s">
        <v>166</v>
      </c>
      <c r="C157" s="72"/>
      <c r="D157" s="72"/>
      <c r="E157" s="72" t="s">
        <v>45</v>
      </c>
      <c r="F157" s="73">
        <f>F155</f>
        <v>12.1</v>
      </c>
      <c r="G157" s="73">
        <f>G155</f>
        <v>0</v>
      </c>
      <c r="H157" s="73">
        <f>H155</f>
        <v>0</v>
      </c>
    </row>
    <row r="158" spans="1:8" s="34" customFormat="1">
      <c r="A158" s="91">
        <v>147</v>
      </c>
      <c r="B158" s="52" t="s">
        <v>163</v>
      </c>
      <c r="C158" s="72"/>
      <c r="D158" s="72"/>
      <c r="E158" s="72" t="s">
        <v>42</v>
      </c>
      <c r="F158" s="73">
        <f>F154</f>
        <v>147.5</v>
      </c>
      <c r="G158" s="73">
        <f>G154</f>
        <v>0</v>
      </c>
      <c r="H158" s="73">
        <f>H154</f>
        <v>0</v>
      </c>
    </row>
    <row r="159" spans="1:8" ht="22.5">
      <c r="A159" s="91">
        <v>148</v>
      </c>
      <c r="B159" s="107" t="s">
        <v>35</v>
      </c>
      <c r="C159" s="108" t="s">
        <v>175</v>
      </c>
      <c r="D159" s="108"/>
      <c r="E159" s="108"/>
      <c r="F159" s="109">
        <f>F160+F162+F164</f>
        <v>3227.2</v>
      </c>
      <c r="G159" s="109">
        <f>G160+G162+G164</f>
        <v>2660.4</v>
      </c>
      <c r="H159" s="109">
        <f>H160+H162+H164</f>
        <v>2660.4</v>
      </c>
    </row>
    <row r="160" spans="1:8" ht="45">
      <c r="A160" s="91">
        <v>149</v>
      </c>
      <c r="B160" s="50" t="s">
        <v>33</v>
      </c>
      <c r="C160" s="27" t="s">
        <v>175</v>
      </c>
      <c r="D160" s="27" t="s">
        <v>158</v>
      </c>
      <c r="E160" s="27"/>
      <c r="F160" s="74">
        <f>F161</f>
        <v>1838.2</v>
      </c>
      <c r="G160" s="74">
        <f>G161</f>
        <v>1807.8</v>
      </c>
      <c r="H160" s="74">
        <f>H161</f>
        <v>1807.8</v>
      </c>
    </row>
    <row r="161" spans="1:8" ht="22.5">
      <c r="A161" s="91">
        <v>150</v>
      </c>
      <c r="B161" s="87" t="s">
        <v>58</v>
      </c>
      <c r="C161" s="97" t="s">
        <v>175</v>
      </c>
      <c r="D161" s="97" t="s">
        <v>134</v>
      </c>
      <c r="E161" s="97"/>
      <c r="F161" s="104">
        <v>1838.2</v>
      </c>
      <c r="G161" s="104">
        <v>1807.8</v>
      </c>
      <c r="H161" s="104">
        <v>1807.8</v>
      </c>
    </row>
    <row r="162" spans="1:8" ht="22.5">
      <c r="A162" s="91">
        <v>151</v>
      </c>
      <c r="B162" s="50" t="s">
        <v>36</v>
      </c>
      <c r="C162" s="27" t="s">
        <v>175</v>
      </c>
      <c r="D162" s="27" t="s">
        <v>85</v>
      </c>
      <c r="E162" s="27"/>
      <c r="F162" s="74">
        <f>F163</f>
        <v>1388.5</v>
      </c>
      <c r="G162" s="74">
        <f>G163</f>
        <v>852.2</v>
      </c>
      <c r="H162" s="74">
        <f>H163</f>
        <v>852.2</v>
      </c>
    </row>
    <row r="163" spans="1:8" ht="22.5">
      <c r="A163" s="91">
        <v>152</v>
      </c>
      <c r="B163" s="87" t="s">
        <v>37</v>
      </c>
      <c r="C163" s="97" t="s">
        <v>175</v>
      </c>
      <c r="D163" s="97" t="s">
        <v>159</v>
      </c>
      <c r="E163" s="97"/>
      <c r="F163" s="104">
        <v>1388.5</v>
      </c>
      <c r="G163" s="104">
        <v>852.2</v>
      </c>
      <c r="H163" s="104">
        <v>852.2</v>
      </c>
    </row>
    <row r="164" spans="1:8">
      <c r="A164" s="91">
        <v>153</v>
      </c>
      <c r="B164" s="50" t="s">
        <v>82</v>
      </c>
      <c r="C164" s="49" t="s">
        <v>175</v>
      </c>
      <c r="D164" s="49" t="s">
        <v>138</v>
      </c>
      <c r="E164" s="27"/>
      <c r="F164" s="83">
        <f>F165</f>
        <v>0.5</v>
      </c>
      <c r="G164" s="83">
        <f>G165</f>
        <v>0.4</v>
      </c>
      <c r="H164" s="83">
        <f>H165</f>
        <v>0.4</v>
      </c>
    </row>
    <row r="165" spans="1:8">
      <c r="A165" s="91">
        <v>154</v>
      </c>
      <c r="B165" s="87" t="s">
        <v>6</v>
      </c>
      <c r="C165" s="88" t="s">
        <v>175</v>
      </c>
      <c r="D165" s="88" t="s">
        <v>7</v>
      </c>
      <c r="E165" s="97"/>
      <c r="F165" s="93">
        <v>0.5</v>
      </c>
      <c r="G165" s="93">
        <v>0.4</v>
      </c>
      <c r="H165" s="93">
        <v>0.4</v>
      </c>
    </row>
    <row r="166" spans="1:8" ht="45">
      <c r="A166" s="91">
        <v>155</v>
      </c>
      <c r="B166" s="52" t="s">
        <v>79</v>
      </c>
      <c r="C166" s="72"/>
      <c r="D166" s="72"/>
      <c r="E166" s="72" t="s">
        <v>44</v>
      </c>
      <c r="F166" s="73">
        <f>F160+F162+F164</f>
        <v>3227.2</v>
      </c>
      <c r="G166" s="73">
        <f>G160+G162+G164</f>
        <v>2660.4</v>
      </c>
      <c r="H166" s="73">
        <f>H160+H162+H164</f>
        <v>2660.4</v>
      </c>
    </row>
    <row r="167" spans="1:8">
      <c r="A167" s="91">
        <v>156</v>
      </c>
      <c r="B167" s="52" t="s">
        <v>163</v>
      </c>
      <c r="C167" s="72"/>
      <c r="D167" s="72"/>
      <c r="E167" s="72" t="s">
        <v>42</v>
      </c>
      <c r="F167" s="73">
        <f>F166</f>
        <v>3227.2</v>
      </c>
      <c r="G167" s="73">
        <f>G166</f>
        <v>2660.4</v>
      </c>
      <c r="H167" s="73">
        <f>H166</f>
        <v>2660.4</v>
      </c>
    </row>
    <row r="168" spans="1:8" ht="33.75">
      <c r="A168" s="91">
        <v>157</v>
      </c>
      <c r="B168" s="107" t="s">
        <v>86</v>
      </c>
      <c r="C168" s="108" t="s">
        <v>176</v>
      </c>
      <c r="D168" s="108"/>
      <c r="E168" s="108"/>
      <c r="F168" s="109">
        <f t="shared" ref="F168:H169" si="28">F169</f>
        <v>163.4</v>
      </c>
      <c r="G168" s="109">
        <f t="shared" si="28"/>
        <v>163.4</v>
      </c>
      <c r="H168" s="109">
        <f t="shared" si="28"/>
        <v>163.4</v>
      </c>
    </row>
    <row r="169" spans="1:8">
      <c r="A169" s="91">
        <v>158</v>
      </c>
      <c r="B169" s="50" t="s">
        <v>59</v>
      </c>
      <c r="C169" s="27" t="s">
        <v>176</v>
      </c>
      <c r="D169" s="27" t="s">
        <v>101</v>
      </c>
      <c r="E169" s="27"/>
      <c r="F169" s="74">
        <f t="shared" si="28"/>
        <v>163.4</v>
      </c>
      <c r="G169" s="74">
        <f t="shared" si="28"/>
        <v>163.4</v>
      </c>
      <c r="H169" s="74">
        <f t="shared" si="28"/>
        <v>163.4</v>
      </c>
    </row>
    <row r="170" spans="1:8">
      <c r="A170" s="91">
        <v>159</v>
      </c>
      <c r="B170" s="87" t="s">
        <v>40</v>
      </c>
      <c r="C170" s="97" t="s">
        <v>176</v>
      </c>
      <c r="D170" s="97" t="s">
        <v>73</v>
      </c>
      <c r="E170" s="97"/>
      <c r="F170" s="104">
        <v>163.4</v>
      </c>
      <c r="G170" s="104">
        <v>163.4</v>
      </c>
      <c r="H170" s="104">
        <v>163.4</v>
      </c>
    </row>
    <row r="171" spans="1:8" ht="22.5">
      <c r="A171" s="91">
        <v>160</v>
      </c>
      <c r="B171" s="107" t="str">
        <f>'пр 4 вед '!B37</f>
        <v>Трансферты на выполнение полномочий поселений по ведению бухгалтерского учета по клубам</v>
      </c>
      <c r="C171" s="108" t="s">
        <v>211</v>
      </c>
      <c r="D171" s="108"/>
      <c r="E171" s="108"/>
      <c r="F171" s="109">
        <f t="shared" ref="F171:H172" si="29">F172</f>
        <v>79.099999999999994</v>
      </c>
      <c r="G171" s="109">
        <f t="shared" si="29"/>
        <v>79.099999999999994</v>
      </c>
      <c r="H171" s="109">
        <f t="shared" si="29"/>
        <v>79.099999999999994</v>
      </c>
    </row>
    <row r="172" spans="1:8">
      <c r="A172" s="91">
        <v>161</v>
      </c>
      <c r="B172" s="50" t="s">
        <v>59</v>
      </c>
      <c r="C172" s="27" t="s">
        <v>211</v>
      </c>
      <c r="D172" s="27" t="s">
        <v>101</v>
      </c>
      <c r="E172" s="27"/>
      <c r="F172" s="74">
        <f t="shared" si="29"/>
        <v>79.099999999999994</v>
      </c>
      <c r="G172" s="74">
        <f t="shared" si="29"/>
        <v>79.099999999999994</v>
      </c>
      <c r="H172" s="74">
        <f t="shared" si="29"/>
        <v>79.099999999999994</v>
      </c>
    </row>
    <row r="173" spans="1:8">
      <c r="A173" s="91">
        <v>162</v>
      </c>
      <c r="B173" s="87" t="s">
        <v>40</v>
      </c>
      <c r="C173" s="97" t="s">
        <v>211</v>
      </c>
      <c r="D173" s="97" t="s">
        <v>73</v>
      </c>
      <c r="E173" s="97"/>
      <c r="F173" s="104">
        <v>79.099999999999994</v>
      </c>
      <c r="G173" s="104">
        <v>79.099999999999994</v>
      </c>
      <c r="H173" s="104">
        <v>79.099999999999994</v>
      </c>
    </row>
    <row r="174" spans="1:8" ht="45">
      <c r="A174" s="91">
        <v>163</v>
      </c>
      <c r="B174" s="52" t="s">
        <v>79</v>
      </c>
      <c r="C174" s="72"/>
      <c r="D174" s="72"/>
      <c r="E174" s="72" t="s">
        <v>44</v>
      </c>
      <c r="F174" s="73">
        <f>F168+F171</f>
        <v>242.5</v>
      </c>
      <c r="G174" s="73">
        <f>G168+G171</f>
        <v>242.5</v>
      </c>
      <c r="H174" s="73">
        <f>H168+H171</f>
        <v>242.5</v>
      </c>
    </row>
    <row r="175" spans="1:8">
      <c r="A175" s="91">
        <v>164</v>
      </c>
      <c r="B175" s="52" t="s">
        <v>163</v>
      </c>
      <c r="C175" s="72"/>
      <c r="D175" s="72"/>
      <c r="E175" s="72" t="s">
        <v>42</v>
      </c>
      <c r="F175" s="73">
        <f>F174</f>
        <v>242.5</v>
      </c>
      <c r="G175" s="73">
        <f>G174</f>
        <v>242.5</v>
      </c>
      <c r="H175" s="73">
        <f>H174</f>
        <v>242.5</v>
      </c>
    </row>
    <row r="176" spans="1:8">
      <c r="A176" s="91">
        <v>165</v>
      </c>
      <c r="B176" s="52" t="s">
        <v>25</v>
      </c>
      <c r="C176" s="72"/>
      <c r="D176" s="73"/>
      <c r="E176" s="91"/>
      <c r="F176" s="91"/>
      <c r="G176" s="91">
        <v>239.6</v>
      </c>
      <c r="H176" s="91">
        <v>492.2</v>
      </c>
    </row>
    <row r="177" spans="1:8">
      <c r="A177" s="91"/>
      <c r="B177" s="52" t="s">
        <v>26</v>
      </c>
      <c r="C177" s="72"/>
      <c r="D177" s="72"/>
      <c r="E177" s="72"/>
      <c r="F177" s="73">
        <f>F12+F22+F114+F176</f>
        <v>10761.5</v>
      </c>
      <c r="G177" s="73">
        <f>G12+G22+G114+G176</f>
        <v>9691.2000000000007</v>
      </c>
      <c r="H177" s="73">
        <f>H12+H22+H114+H176</f>
        <v>9958.8000000000011</v>
      </c>
    </row>
    <row r="178" spans="1:8">
      <c r="A178" s="23"/>
      <c r="B178" s="23"/>
      <c r="C178" s="23"/>
      <c r="D178" s="23"/>
      <c r="E178" s="23"/>
      <c r="F178" s="23"/>
      <c r="G178" s="77"/>
      <c r="H178" s="77"/>
    </row>
    <row r="179" spans="1:8">
      <c r="A179" s="23"/>
      <c r="B179" s="23"/>
      <c r="C179" s="23"/>
      <c r="D179" s="23"/>
      <c r="E179" s="23"/>
      <c r="F179" s="77"/>
      <c r="G179" s="77"/>
      <c r="H179" s="77"/>
    </row>
    <row r="180" spans="1:8">
      <c r="A180" s="23"/>
      <c r="B180" s="23"/>
      <c r="C180" s="23"/>
      <c r="D180" s="23"/>
      <c r="E180" s="23"/>
      <c r="F180" s="23"/>
      <c r="G180" s="23"/>
      <c r="H180" s="23"/>
    </row>
    <row r="181" spans="1:8">
      <c r="A181" s="23"/>
      <c r="B181" s="23"/>
      <c r="C181" s="23"/>
      <c r="D181" s="23"/>
      <c r="E181" s="23"/>
      <c r="F181" s="23"/>
      <c r="G181" s="23"/>
      <c r="H181" s="23"/>
    </row>
    <row r="182" spans="1:8">
      <c r="A182" s="23"/>
      <c r="B182" s="23"/>
      <c r="C182" s="23"/>
      <c r="D182" s="23"/>
      <c r="E182" s="23"/>
      <c r="F182" s="23"/>
      <c r="G182" s="23"/>
      <c r="H182" s="23"/>
    </row>
    <row r="183" spans="1:8">
      <c r="A183" s="23"/>
      <c r="B183" s="23"/>
      <c r="C183" s="23"/>
      <c r="D183" s="23"/>
      <c r="E183" s="23"/>
      <c r="F183" s="23"/>
      <c r="G183" s="23"/>
      <c r="H183" s="23"/>
    </row>
    <row r="184" spans="1:8">
      <c r="A184" s="23"/>
      <c r="B184" s="23"/>
      <c r="C184" s="110"/>
      <c r="D184" s="110"/>
      <c r="E184" s="110"/>
      <c r="F184" s="111"/>
      <c r="G184" s="23"/>
      <c r="H184" s="23"/>
    </row>
    <row r="185" spans="1:8">
      <c r="A185" s="23"/>
      <c r="B185" s="23"/>
      <c r="C185" s="110"/>
      <c r="D185" s="110"/>
      <c r="E185" s="110"/>
      <c r="F185" s="111"/>
      <c r="G185" s="23"/>
      <c r="H185" s="23"/>
    </row>
    <row r="186" spans="1:8">
      <c r="A186" s="23"/>
      <c r="B186" s="23"/>
      <c r="C186" s="110"/>
      <c r="D186" s="110"/>
      <c r="E186" s="110"/>
      <c r="F186" s="111"/>
      <c r="G186" s="23"/>
      <c r="H186" s="23"/>
    </row>
    <row r="187" spans="1:8">
      <c r="C187" s="11"/>
      <c r="D187" s="11"/>
      <c r="E187" s="11"/>
      <c r="F187" s="12"/>
    </row>
  </sheetData>
  <dataConsolidate/>
  <mergeCells count="7">
    <mergeCell ref="G9:H9"/>
    <mergeCell ref="A3:F3"/>
    <mergeCell ref="A2:F2"/>
    <mergeCell ref="A7:F7"/>
    <mergeCell ref="A8:H8"/>
    <mergeCell ref="A5:H5"/>
    <mergeCell ref="A4:H4"/>
  </mergeCells>
  <phoneticPr fontId="8" type="noConversion"/>
  <pageMargins left="0.78740157480314965" right="0.39370078740157483" top="0.19685039370078741" bottom="0.19685039370078741" header="0.51181102362204722" footer="0.51181102362204722"/>
  <pageSetup paperSize="9" scale="59" orientation="portrait" r:id="rId1"/>
  <headerFooter alignWithMargins="0"/>
  <rowBreaks count="3" manualBreakCount="3">
    <brk id="64" max="7" man="1"/>
    <brk id="112" max="16383" man="1"/>
    <brk id="1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3:M16"/>
  <sheetViews>
    <sheetView topLeftCell="A4" workbookViewId="0">
      <selection activeCell="A5" sqref="A5:G17"/>
    </sheetView>
  </sheetViews>
  <sheetFormatPr defaultRowHeight="12.75"/>
  <cols>
    <col min="1" max="1" width="4.28515625" style="3" customWidth="1"/>
    <col min="2" max="2" width="35.140625" style="3" customWidth="1"/>
    <col min="3" max="3" width="30.140625" style="3" hidden="1" customWidth="1"/>
    <col min="4" max="4" width="27.85546875" style="3" customWidth="1"/>
    <col min="5" max="16384" width="9.140625" style="3"/>
  </cols>
  <sheetData>
    <row r="3" spans="1:13" ht="57.75" customHeight="1">
      <c r="A3" s="41" t="s">
        <v>332</v>
      </c>
      <c r="B3" s="41"/>
      <c r="C3" s="41"/>
      <c r="D3" s="41"/>
      <c r="E3" s="41"/>
      <c r="F3" s="41"/>
      <c r="G3" s="41"/>
    </row>
    <row r="4" spans="1:13" ht="9" customHeight="1">
      <c r="A4" s="35"/>
      <c r="B4" s="35"/>
      <c r="C4" s="35"/>
      <c r="D4" s="35"/>
      <c r="E4" s="35"/>
      <c r="F4" s="35"/>
      <c r="G4" s="35"/>
    </row>
    <row r="5" spans="1:13" ht="33" customHeight="1">
      <c r="A5" s="41" t="s">
        <v>342</v>
      </c>
      <c r="B5" s="41"/>
      <c r="C5" s="41"/>
      <c r="D5" s="41"/>
      <c r="E5" s="41"/>
      <c r="F5" s="41"/>
      <c r="G5" s="41"/>
      <c r="H5" s="21"/>
      <c r="I5" s="21"/>
      <c r="J5" s="21"/>
      <c r="K5" s="21"/>
      <c r="L5" s="21"/>
      <c r="M5" s="21"/>
    </row>
    <row r="6" spans="1:13" ht="12" customHeight="1">
      <c r="A6" s="14"/>
      <c r="B6" s="14"/>
      <c r="C6" s="14"/>
      <c r="D6" s="14"/>
      <c r="E6" s="14"/>
      <c r="F6" s="14"/>
      <c r="G6" s="14"/>
    </row>
    <row r="7" spans="1:13" ht="63" customHeight="1">
      <c r="A7" s="42" t="s">
        <v>282</v>
      </c>
      <c r="B7" s="42"/>
      <c r="C7" s="42"/>
      <c r="D7" s="42"/>
      <c r="E7" s="42"/>
      <c r="F7" s="42"/>
      <c r="G7" s="42"/>
    </row>
    <row r="8" spans="1:13" ht="12" customHeight="1">
      <c r="F8" s="44" t="s">
        <v>268</v>
      </c>
      <c r="G8" s="44"/>
    </row>
    <row r="9" spans="1:13" ht="38.25">
      <c r="A9" s="20" t="s">
        <v>115</v>
      </c>
      <c r="B9" s="20" t="s">
        <v>207</v>
      </c>
      <c r="C9" s="20" t="s">
        <v>218</v>
      </c>
      <c r="D9" s="20" t="s">
        <v>208</v>
      </c>
      <c r="E9" s="30" t="s">
        <v>272</v>
      </c>
      <c r="F9" s="30" t="s">
        <v>261</v>
      </c>
      <c r="G9" s="30" t="s">
        <v>273</v>
      </c>
    </row>
    <row r="10" spans="1:13">
      <c r="A10" s="1"/>
      <c r="B10" s="20">
        <v>1</v>
      </c>
      <c r="C10" s="20"/>
      <c r="D10" s="20">
        <v>2</v>
      </c>
      <c r="E10" s="20">
        <v>3</v>
      </c>
      <c r="F10" s="20">
        <v>4</v>
      </c>
      <c r="G10" s="20">
        <v>5</v>
      </c>
    </row>
    <row r="11" spans="1:13" ht="38.25">
      <c r="A11" s="1">
        <v>1</v>
      </c>
      <c r="B11" s="36" t="s">
        <v>326</v>
      </c>
      <c r="C11" s="31" t="s">
        <v>327</v>
      </c>
      <c r="D11" s="20" t="s">
        <v>209</v>
      </c>
      <c r="E11" s="20">
        <v>7.4</v>
      </c>
      <c r="F11" s="20"/>
      <c r="G11" s="20"/>
    </row>
    <row r="12" spans="1:13" ht="76.5" customHeight="1">
      <c r="A12" s="7">
        <v>2</v>
      </c>
      <c r="B12" s="20" t="s">
        <v>212</v>
      </c>
      <c r="C12" s="4" t="s">
        <v>219</v>
      </c>
      <c r="D12" s="20" t="s">
        <v>209</v>
      </c>
      <c r="E12" s="2">
        <f>'пр 4 вед '!G36</f>
        <v>163.4</v>
      </c>
      <c r="F12" s="2">
        <f>'пр 4 вед '!H36</f>
        <v>163.4</v>
      </c>
      <c r="G12" s="2">
        <f>'пр 4 вед '!I36</f>
        <v>163.4</v>
      </c>
    </row>
    <row r="13" spans="1:13" ht="30" customHeight="1">
      <c r="A13" s="7">
        <v>3</v>
      </c>
      <c r="B13" s="20" t="s">
        <v>213</v>
      </c>
      <c r="C13" s="4" t="s">
        <v>220</v>
      </c>
      <c r="D13" s="20" t="s">
        <v>209</v>
      </c>
      <c r="E13" s="2">
        <f>'пр 4 вед '!G39</f>
        <v>79.099999999999994</v>
      </c>
      <c r="F13" s="2">
        <f>'пр 4 вед '!H39</f>
        <v>79.099999999999994</v>
      </c>
      <c r="G13" s="2">
        <f>'пр 4 вед '!I39</f>
        <v>79.099999999999994</v>
      </c>
    </row>
    <row r="14" spans="1:13" ht="66.75" customHeight="1">
      <c r="A14" s="7">
        <v>4</v>
      </c>
      <c r="B14" s="20" t="s">
        <v>223</v>
      </c>
      <c r="C14" s="4" t="s">
        <v>221</v>
      </c>
      <c r="D14" s="20" t="s">
        <v>209</v>
      </c>
      <c r="E14" s="2">
        <v>153.1</v>
      </c>
      <c r="F14" s="2"/>
      <c r="G14" s="2"/>
    </row>
    <row r="15" spans="1:13" ht="24" customHeight="1">
      <c r="A15" s="7">
        <v>5</v>
      </c>
      <c r="B15" s="20" t="s">
        <v>222</v>
      </c>
      <c r="C15" s="4" t="s">
        <v>224</v>
      </c>
      <c r="D15" s="20" t="s">
        <v>209</v>
      </c>
      <c r="E15" s="2">
        <v>3653.3</v>
      </c>
      <c r="F15" s="2">
        <f>'пр 4 вед '!H146</f>
        <v>3653.3</v>
      </c>
      <c r="G15" s="2">
        <f>'пр 4 вед '!I146</f>
        <v>3653.3</v>
      </c>
    </row>
    <row r="16" spans="1:13" ht="13.5" customHeight="1">
      <c r="A16" s="7"/>
      <c r="B16" s="10" t="s">
        <v>26</v>
      </c>
      <c r="C16" s="10"/>
      <c r="D16" s="10"/>
      <c r="E16" s="9">
        <f>SUM(E11:E15)</f>
        <v>4056.3</v>
      </c>
      <c r="F16" s="9">
        <f>SUM(F12:F15)</f>
        <v>3895.8</v>
      </c>
      <c r="G16" s="9">
        <f>SUM(G12:G15)</f>
        <v>3895.8</v>
      </c>
    </row>
  </sheetData>
  <mergeCells count="4">
    <mergeCell ref="A5:G5"/>
    <mergeCell ref="A7:G7"/>
    <mergeCell ref="A3:G3"/>
    <mergeCell ref="F8:G8"/>
  </mergeCells>
  <pageMargins left="0.78740157480314965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пр.1 ист</vt:lpstr>
      <vt:lpstr>пр.2 дох.</vt:lpstr>
      <vt:lpstr>пр 3 РП</vt:lpstr>
      <vt:lpstr>пр 4 вед </vt:lpstr>
      <vt:lpstr>пр 5 ЦС</vt:lpstr>
      <vt:lpstr>6 МБТ</vt:lpstr>
      <vt:lpstr>'пр.2 дох.'!_dst217181</vt:lpstr>
      <vt:lpstr>'пр 4 вед '!Заголовки_для_печати</vt:lpstr>
      <vt:lpstr>'пр 5 ЦС'!Заголовки_для_печати</vt:lpstr>
      <vt:lpstr>'пр.2 дох.'!Заголовки_для_печати</vt:lpstr>
      <vt:lpstr>'пр 4 вед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2024-01-07T05:57:28Z</cp:lastPrinted>
  <dcterms:created xsi:type="dcterms:W3CDTF">1996-10-08T23:32:33Z</dcterms:created>
  <dcterms:modified xsi:type="dcterms:W3CDTF">2024-03-19T06:23:36Z</dcterms:modified>
</cp:coreProperties>
</file>